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etorprehn/Desktop/"/>
    </mc:Choice>
  </mc:AlternateContent>
  <xr:revisionPtr revIDLastSave="0" documentId="8_{4EABA07B-BCFF-4B42-ADC5-17179A579765}" xr6:coauthVersionLast="47" xr6:coauthVersionMax="47" xr10:uidLastSave="{00000000-0000-0000-0000-000000000000}"/>
  <workbookProtection workbookAlgorithmName="SHA-512" workbookHashValue="Gi3S9p14IbOOg1izqG1W32HgGT2U11cbD4n8LFKLkdM/wmH9e57fSNi+cPgz2uqH6QESUCV8B1NRTAQP8x4o7Q==" workbookSaltValue="OutjEbWKm/lp9KyK3Ddhqw==" workbookSpinCount="100000" lockStructure="1"/>
  <bookViews>
    <workbookView xWindow="8960" yWindow="540" windowWidth="34160" windowHeight="23220" xr2:uid="{BA503169-11D4-494E-8B81-484CB1FD88AD}"/>
  </bookViews>
  <sheets>
    <sheet name="Forside" sheetId="2" r:id="rId1"/>
    <sheet name="Budget" sheetId="1" r:id="rId2"/>
    <sheet name="Faktisk" sheetId="4" r:id="rId3"/>
    <sheet name="Difference" sheetId="3" r:id="rId4"/>
  </sheets>
  <externalReferences>
    <externalReference r:id="rId5"/>
  </externalReferences>
  <definedNames>
    <definedName name="Måneder">[1]Budgetteret!$X$8:$X$19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" i="3" l="1"/>
  <c r="N5" i="3"/>
  <c r="M5" i="3"/>
  <c r="L5" i="3"/>
  <c r="K5" i="3"/>
  <c r="J5" i="3"/>
  <c r="I5" i="3"/>
  <c r="H5" i="3"/>
  <c r="G5" i="3"/>
  <c r="F5" i="3"/>
  <c r="E5" i="3"/>
  <c r="D5" i="3"/>
  <c r="O5" i="4"/>
  <c r="N5" i="4"/>
  <c r="M5" i="4"/>
  <c r="L5" i="4"/>
  <c r="K5" i="4"/>
  <c r="J5" i="4"/>
  <c r="I5" i="4"/>
  <c r="H5" i="4"/>
  <c r="G5" i="4"/>
  <c r="F5" i="4"/>
  <c r="E5" i="4"/>
  <c r="D5" i="4"/>
  <c r="O5" i="1"/>
  <c r="N5" i="1"/>
  <c r="M5" i="1"/>
  <c r="L5" i="1"/>
  <c r="K5" i="1"/>
  <c r="J5" i="1"/>
  <c r="I5" i="1"/>
  <c r="H5" i="1"/>
  <c r="G5" i="1"/>
  <c r="F5" i="1"/>
  <c r="E5" i="1"/>
  <c r="D5" i="1"/>
  <c r="E7" i="3" l="1"/>
  <c r="F7" i="3"/>
  <c r="G7" i="3"/>
  <c r="H7" i="3"/>
  <c r="I7" i="3"/>
  <c r="J7" i="3"/>
  <c r="K7" i="3"/>
  <c r="L7" i="3"/>
  <c r="M7" i="3"/>
  <c r="N7" i="3"/>
  <c r="O7" i="3"/>
  <c r="E8" i="3"/>
  <c r="F8" i="3"/>
  <c r="G8" i="3"/>
  <c r="H8" i="3"/>
  <c r="I8" i="3"/>
  <c r="J8" i="3"/>
  <c r="K8" i="3"/>
  <c r="L8" i="3"/>
  <c r="M8" i="3"/>
  <c r="N8" i="3"/>
  <c r="O8" i="3"/>
  <c r="E9" i="3"/>
  <c r="F9" i="3"/>
  <c r="G9" i="3"/>
  <c r="H9" i="3"/>
  <c r="I9" i="3"/>
  <c r="J9" i="3"/>
  <c r="K9" i="3"/>
  <c r="L9" i="3"/>
  <c r="M9" i="3"/>
  <c r="N9" i="3"/>
  <c r="O9" i="3"/>
  <c r="E10" i="3"/>
  <c r="F10" i="3"/>
  <c r="G10" i="3"/>
  <c r="H10" i="3"/>
  <c r="I10" i="3"/>
  <c r="J10" i="3"/>
  <c r="K10" i="3"/>
  <c r="L10" i="3"/>
  <c r="M10" i="3"/>
  <c r="N10" i="3"/>
  <c r="O10" i="3"/>
  <c r="E11" i="3"/>
  <c r="F11" i="3"/>
  <c r="G11" i="3"/>
  <c r="H11" i="3"/>
  <c r="I11" i="3"/>
  <c r="J11" i="3"/>
  <c r="K11" i="3"/>
  <c r="L11" i="3"/>
  <c r="M11" i="3"/>
  <c r="N11" i="3"/>
  <c r="O11" i="3"/>
  <c r="E12" i="3"/>
  <c r="F12" i="3"/>
  <c r="G12" i="3"/>
  <c r="H12" i="3"/>
  <c r="I12" i="3"/>
  <c r="J12" i="3"/>
  <c r="K12" i="3"/>
  <c r="L12" i="3"/>
  <c r="M12" i="3"/>
  <c r="N12" i="3"/>
  <c r="O12" i="3"/>
  <c r="E13" i="3"/>
  <c r="F13" i="3"/>
  <c r="G13" i="3"/>
  <c r="H13" i="3"/>
  <c r="I13" i="3"/>
  <c r="J13" i="3"/>
  <c r="K13" i="3"/>
  <c r="L13" i="3"/>
  <c r="M13" i="3"/>
  <c r="N13" i="3"/>
  <c r="O13" i="3"/>
  <c r="E14" i="3"/>
  <c r="F14" i="3"/>
  <c r="G14" i="3"/>
  <c r="H14" i="3"/>
  <c r="I14" i="3"/>
  <c r="J14" i="3"/>
  <c r="K14" i="3"/>
  <c r="L14" i="3"/>
  <c r="M14" i="3"/>
  <c r="N14" i="3"/>
  <c r="O14" i="3"/>
  <c r="D8" i="3"/>
  <c r="D9" i="3"/>
  <c r="D10" i="3"/>
  <c r="D11" i="3"/>
  <c r="D12" i="3"/>
  <c r="D13" i="3"/>
  <c r="D14" i="3"/>
  <c r="D7" i="3"/>
  <c r="D21" i="3"/>
  <c r="E21" i="3"/>
  <c r="F21" i="3"/>
  <c r="G21" i="3"/>
  <c r="H21" i="3"/>
  <c r="I21" i="3"/>
  <c r="J21" i="3"/>
  <c r="K21" i="3"/>
  <c r="L21" i="3"/>
  <c r="M21" i="3"/>
  <c r="N21" i="3"/>
  <c r="O21" i="3"/>
  <c r="D22" i="3"/>
  <c r="E22" i="3"/>
  <c r="F22" i="3"/>
  <c r="G22" i="3"/>
  <c r="H22" i="3"/>
  <c r="I22" i="3"/>
  <c r="J22" i="3"/>
  <c r="K22" i="3"/>
  <c r="L22" i="3"/>
  <c r="M22" i="3"/>
  <c r="N22" i="3"/>
  <c r="O22" i="3"/>
  <c r="D23" i="3"/>
  <c r="E23" i="3"/>
  <c r="F23" i="3"/>
  <c r="G23" i="3"/>
  <c r="H23" i="3"/>
  <c r="I23" i="3"/>
  <c r="J23" i="3"/>
  <c r="K23" i="3"/>
  <c r="L23" i="3"/>
  <c r="M23" i="3"/>
  <c r="N23" i="3"/>
  <c r="O23" i="3"/>
  <c r="D24" i="3"/>
  <c r="E24" i="3"/>
  <c r="F24" i="3"/>
  <c r="G24" i="3"/>
  <c r="H24" i="3"/>
  <c r="I24" i="3"/>
  <c r="J24" i="3"/>
  <c r="K24" i="3"/>
  <c r="L24" i="3"/>
  <c r="M24" i="3"/>
  <c r="N24" i="3"/>
  <c r="O24" i="3"/>
  <c r="D25" i="3"/>
  <c r="E25" i="3"/>
  <c r="F25" i="3"/>
  <c r="G25" i="3"/>
  <c r="H25" i="3"/>
  <c r="I25" i="3"/>
  <c r="J25" i="3"/>
  <c r="K25" i="3"/>
  <c r="L25" i="3"/>
  <c r="M25" i="3"/>
  <c r="N25" i="3"/>
  <c r="O25" i="3"/>
  <c r="D26" i="3"/>
  <c r="E26" i="3"/>
  <c r="F26" i="3"/>
  <c r="G26" i="3"/>
  <c r="H26" i="3"/>
  <c r="I26" i="3"/>
  <c r="J26" i="3"/>
  <c r="K26" i="3"/>
  <c r="L26" i="3"/>
  <c r="M26" i="3"/>
  <c r="N26" i="3"/>
  <c r="O26" i="3"/>
  <c r="D27" i="3"/>
  <c r="E27" i="3"/>
  <c r="F27" i="3"/>
  <c r="G27" i="3"/>
  <c r="H27" i="3"/>
  <c r="I27" i="3"/>
  <c r="J27" i="3"/>
  <c r="K27" i="3"/>
  <c r="L27" i="3"/>
  <c r="M27" i="3"/>
  <c r="N27" i="3"/>
  <c r="O27" i="3"/>
  <c r="D28" i="3"/>
  <c r="E28" i="3"/>
  <c r="F28" i="3"/>
  <c r="G28" i="3"/>
  <c r="H28" i="3"/>
  <c r="I28" i="3"/>
  <c r="J28" i="3"/>
  <c r="K28" i="3"/>
  <c r="L28" i="3"/>
  <c r="M28" i="3"/>
  <c r="N28" i="3"/>
  <c r="O28" i="3"/>
  <c r="D29" i="3"/>
  <c r="E29" i="3"/>
  <c r="F29" i="3"/>
  <c r="G29" i="3"/>
  <c r="H29" i="3"/>
  <c r="I29" i="3"/>
  <c r="J29" i="3"/>
  <c r="K29" i="3"/>
  <c r="L29" i="3"/>
  <c r="M29" i="3"/>
  <c r="N29" i="3"/>
  <c r="O29" i="3"/>
  <c r="D30" i="3"/>
  <c r="E30" i="3"/>
  <c r="F30" i="3"/>
  <c r="G30" i="3"/>
  <c r="H30" i="3"/>
  <c r="I30" i="3"/>
  <c r="J30" i="3"/>
  <c r="K30" i="3"/>
  <c r="L30" i="3"/>
  <c r="M30" i="3"/>
  <c r="N30" i="3"/>
  <c r="O30" i="3"/>
  <c r="D31" i="3"/>
  <c r="E31" i="3"/>
  <c r="F31" i="3"/>
  <c r="G31" i="3"/>
  <c r="H31" i="3"/>
  <c r="I31" i="3"/>
  <c r="J31" i="3"/>
  <c r="K31" i="3"/>
  <c r="L31" i="3"/>
  <c r="M31" i="3"/>
  <c r="N31" i="3"/>
  <c r="O31" i="3"/>
  <c r="D32" i="3"/>
  <c r="E32" i="3"/>
  <c r="F32" i="3"/>
  <c r="G32" i="3"/>
  <c r="H32" i="3"/>
  <c r="I32" i="3"/>
  <c r="J32" i="3"/>
  <c r="K32" i="3"/>
  <c r="L32" i="3"/>
  <c r="M32" i="3"/>
  <c r="N32" i="3"/>
  <c r="O32" i="3"/>
  <c r="D33" i="3"/>
  <c r="E33" i="3"/>
  <c r="F33" i="3"/>
  <c r="G33" i="3"/>
  <c r="H33" i="3"/>
  <c r="I33" i="3"/>
  <c r="J33" i="3"/>
  <c r="K33" i="3"/>
  <c r="L33" i="3"/>
  <c r="M33" i="3"/>
  <c r="N33" i="3"/>
  <c r="O33" i="3"/>
  <c r="D34" i="3"/>
  <c r="E34" i="3"/>
  <c r="F34" i="3"/>
  <c r="G34" i="3"/>
  <c r="H34" i="3"/>
  <c r="I34" i="3"/>
  <c r="J34" i="3"/>
  <c r="K34" i="3"/>
  <c r="L34" i="3"/>
  <c r="M34" i="3"/>
  <c r="N34" i="3"/>
  <c r="O34" i="3"/>
  <c r="D35" i="3"/>
  <c r="E35" i="3"/>
  <c r="F35" i="3"/>
  <c r="G35" i="3"/>
  <c r="H35" i="3"/>
  <c r="I35" i="3"/>
  <c r="J35" i="3"/>
  <c r="K35" i="3"/>
  <c r="L35" i="3"/>
  <c r="M35" i="3"/>
  <c r="N35" i="3"/>
  <c r="O35" i="3"/>
  <c r="D36" i="3"/>
  <c r="E36" i="3"/>
  <c r="F36" i="3"/>
  <c r="G36" i="3"/>
  <c r="H36" i="3"/>
  <c r="I36" i="3"/>
  <c r="J36" i="3"/>
  <c r="K36" i="3"/>
  <c r="L36" i="3"/>
  <c r="M36" i="3"/>
  <c r="N36" i="3"/>
  <c r="O36" i="3"/>
  <c r="D37" i="3"/>
  <c r="E37" i="3"/>
  <c r="F37" i="3"/>
  <c r="G37" i="3"/>
  <c r="H37" i="3"/>
  <c r="I37" i="3"/>
  <c r="J37" i="3"/>
  <c r="K37" i="3"/>
  <c r="L37" i="3"/>
  <c r="M37" i="3"/>
  <c r="N37" i="3"/>
  <c r="O37" i="3"/>
  <c r="D38" i="3"/>
  <c r="E38" i="3"/>
  <c r="F38" i="3"/>
  <c r="G38" i="3"/>
  <c r="H38" i="3"/>
  <c r="I38" i="3"/>
  <c r="J38" i="3"/>
  <c r="K38" i="3"/>
  <c r="L38" i="3"/>
  <c r="M38" i="3"/>
  <c r="N38" i="3"/>
  <c r="O38" i="3"/>
  <c r="D39" i="3"/>
  <c r="E39" i="3"/>
  <c r="F39" i="3"/>
  <c r="G39" i="3"/>
  <c r="H39" i="3"/>
  <c r="I39" i="3"/>
  <c r="J39" i="3"/>
  <c r="K39" i="3"/>
  <c r="L39" i="3"/>
  <c r="M39" i="3"/>
  <c r="N39" i="3"/>
  <c r="O39" i="3"/>
  <c r="D40" i="3"/>
  <c r="E40" i="3"/>
  <c r="F40" i="3"/>
  <c r="G40" i="3"/>
  <c r="H40" i="3"/>
  <c r="I40" i="3"/>
  <c r="J40" i="3"/>
  <c r="K40" i="3"/>
  <c r="L40" i="3"/>
  <c r="M40" i="3"/>
  <c r="N40" i="3"/>
  <c r="O40" i="3"/>
  <c r="D41" i="3"/>
  <c r="E41" i="3"/>
  <c r="F41" i="3"/>
  <c r="G41" i="3"/>
  <c r="H41" i="3"/>
  <c r="I41" i="3"/>
  <c r="J41" i="3"/>
  <c r="K41" i="3"/>
  <c r="L41" i="3"/>
  <c r="M41" i="3"/>
  <c r="N41" i="3"/>
  <c r="O41" i="3"/>
  <c r="D42" i="3"/>
  <c r="E42" i="3"/>
  <c r="F42" i="3"/>
  <c r="G42" i="3"/>
  <c r="H42" i="3"/>
  <c r="I42" i="3"/>
  <c r="J42" i="3"/>
  <c r="K42" i="3"/>
  <c r="L42" i="3"/>
  <c r="M42" i="3"/>
  <c r="N42" i="3"/>
  <c r="O42" i="3"/>
  <c r="D43" i="3"/>
  <c r="E43" i="3"/>
  <c r="F43" i="3"/>
  <c r="G43" i="3"/>
  <c r="H43" i="3"/>
  <c r="I43" i="3"/>
  <c r="J43" i="3"/>
  <c r="K43" i="3"/>
  <c r="L43" i="3"/>
  <c r="M43" i="3"/>
  <c r="N43" i="3"/>
  <c r="O43" i="3"/>
  <c r="D44" i="3"/>
  <c r="E44" i="3"/>
  <c r="F44" i="3"/>
  <c r="G44" i="3"/>
  <c r="H44" i="3"/>
  <c r="I44" i="3"/>
  <c r="J44" i="3"/>
  <c r="K44" i="3"/>
  <c r="L44" i="3"/>
  <c r="M44" i="3"/>
  <c r="N44" i="3"/>
  <c r="O44" i="3"/>
  <c r="D45" i="3"/>
  <c r="E45" i="3"/>
  <c r="F45" i="3"/>
  <c r="G45" i="3"/>
  <c r="H45" i="3"/>
  <c r="I45" i="3"/>
  <c r="J45" i="3"/>
  <c r="K45" i="3"/>
  <c r="L45" i="3"/>
  <c r="M45" i="3"/>
  <c r="N45" i="3"/>
  <c r="O45" i="3"/>
  <c r="D46" i="3"/>
  <c r="E46" i="3"/>
  <c r="F46" i="3"/>
  <c r="G46" i="3"/>
  <c r="H46" i="3"/>
  <c r="I46" i="3"/>
  <c r="J46" i="3"/>
  <c r="K46" i="3"/>
  <c r="L46" i="3"/>
  <c r="M46" i="3"/>
  <c r="N46" i="3"/>
  <c r="O46" i="3"/>
  <c r="D47" i="3"/>
  <c r="E47" i="3"/>
  <c r="F47" i="3"/>
  <c r="G47" i="3"/>
  <c r="H47" i="3"/>
  <c r="I47" i="3"/>
  <c r="J47" i="3"/>
  <c r="K47" i="3"/>
  <c r="L47" i="3"/>
  <c r="M47" i="3"/>
  <c r="N47" i="3"/>
  <c r="O47" i="3"/>
  <c r="D48" i="3"/>
  <c r="E48" i="3"/>
  <c r="F48" i="3"/>
  <c r="G48" i="3"/>
  <c r="H48" i="3"/>
  <c r="I48" i="3"/>
  <c r="J48" i="3"/>
  <c r="K48" i="3"/>
  <c r="L48" i="3"/>
  <c r="M48" i="3"/>
  <c r="N48" i="3"/>
  <c r="O48" i="3"/>
  <c r="D49" i="3"/>
  <c r="E49" i="3"/>
  <c r="F49" i="3"/>
  <c r="G49" i="3"/>
  <c r="H49" i="3"/>
  <c r="I49" i="3"/>
  <c r="J49" i="3"/>
  <c r="K49" i="3"/>
  <c r="L49" i="3"/>
  <c r="M49" i="3"/>
  <c r="N49" i="3"/>
  <c r="O49" i="3"/>
  <c r="D50" i="3"/>
  <c r="E50" i="3"/>
  <c r="F50" i="3"/>
  <c r="G50" i="3"/>
  <c r="H50" i="3"/>
  <c r="I50" i="3"/>
  <c r="J50" i="3"/>
  <c r="K50" i="3"/>
  <c r="L50" i="3"/>
  <c r="M50" i="3"/>
  <c r="N50" i="3"/>
  <c r="O50" i="3"/>
  <c r="D51" i="3"/>
  <c r="E51" i="3"/>
  <c r="F51" i="3"/>
  <c r="G51" i="3"/>
  <c r="H51" i="3"/>
  <c r="I51" i="3"/>
  <c r="J51" i="3"/>
  <c r="K51" i="3"/>
  <c r="L51" i="3"/>
  <c r="M51" i="3"/>
  <c r="N51" i="3"/>
  <c r="O51" i="3"/>
  <c r="D52" i="3"/>
  <c r="E52" i="3"/>
  <c r="F52" i="3"/>
  <c r="G52" i="3"/>
  <c r="H52" i="3"/>
  <c r="I52" i="3"/>
  <c r="J52" i="3"/>
  <c r="K52" i="3"/>
  <c r="L52" i="3"/>
  <c r="M52" i="3"/>
  <c r="N52" i="3"/>
  <c r="O52" i="3"/>
  <c r="D53" i="3"/>
  <c r="E53" i="3"/>
  <c r="F53" i="3"/>
  <c r="G53" i="3"/>
  <c r="H53" i="3"/>
  <c r="I53" i="3"/>
  <c r="J53" i="3"/>
  <c r="K53" i="3"/>
  <c r="L53" i="3"/>
  <c r="M53" i="3"/>
  <c r="N53" i="3"/>
  <c r="O53" i="3"/>
  <c r="D54" i="3"/>
  <c r="E54" i="3"/>
  <c r="F54" i="3"/>
  <c r="G54" i="3"/>
  <c r="H54" i="3"/>
  <c r="I54" i="3"/>
  <c r="J54" i="3"/>
  <c r="K54" i="3"/>
  <c r="L54" i="3"/>
  <c r="M54" i="3"/>
  <c r="N54" i="3"/>
  <c r="O54" i="3"/>
  <c r="D55" i="3"/>
  <c r="E55" i="3"/>
  <c r="F55" i="3"/>
  <c r="G55" i="3"/>
  <c r="H55" i="3"/>
  <c r="I55" i="3"/>
  <c r="J55" i="3"/>
  <c r="K55" i="3"/>
  <c r="L55" i="3"/>
  <c r="M55" i="3"/>
  <c r="N55" i="3"/>
  <c r="O55" i="3"/>
  <c r="D56" i="3"/>
  <c r="E56" i="3"/>
  <c r="F56" i="3"/>
  <c r="G56" i="3"/>
  <c r="H56" i="3"/>
  <c r="I56" i="3"/>
  <c r="J56" i="3"/>
  <c r="K56" i="3"/>
  <c r="L56" i="3"/>
  <c r="M56" i="3"/>
  <c r="N56" i="3"/>
  <c r="O56" i="3"/>
  <c r="E20" i="3"/>
  <c r="F20" i="3"/>
  <c r="G20" i="3"/>
  <c r="H20" i="3"/>
  <c r="I20" i="3"/>
  <c r="J20" i="3"/>
  <c r="K20" i="3"/>
  <c r="L20" i="3"/>
  <c r="M20" i="3"/>
  <c r="N20" i="3"/>
  <c r="O20" i="3"/>
  <c r="D20" i="3"/>
  <c r="C21" i="4" l="1"/>
  <c r="C25" i="4"/>
  <c r="C35" i="4"/>
  <c r="C41" i="4"/>
  <c r="C47" i="4"/>
  <c r="C50" i="4"/>
  <c r="C54" i="4"/>
  <c r="O60" i="4"/>
  <c r="C7" i="4"/>
  <c r="C8" i="3"/>
  <c r="F15" i="3"/>
  <c r="J15" i="3"/>
  <c r="N15" i="3"/>
  <c r="C12" i="3"/>
  <c r="C13" i="3"/>
  <c r="G15" i="3"/>
  <c r="K15" i="3"/>
  <c r="O15" i="3"/>
  <c r="M60" i="4"/>
  <c r="I60" i="4"/>
  <c r="E60" i="4"/>
  <c r="C59" i="4"/>
  <c r="C57" i="4"/>
  <c r="C53" i="4"/>
  <c r="C31" i="4"/>
  <c r="G18" i="4"/>
  <c r="O15" i="4"/>
  <c r="N15" i="4"/>
  <c r="M15" i="4"/>
  <c r="M67" i="4" s="1"/>
  <c r="L15" i="4"/>
  <c r="K15" i="4"/>
  <c r="J15" i="4"/>
  <c r="I15" i="4"/>
  <c r="H15" i="4"/>
  <c r="G15" i="4"/>
  <c r="F15" i="4"/>
  <c r="E15" i="4"/>
  <c r="E67" i="4" s="1"/>
  <c r="C14" i="4"/>
  <c r="C13" i="4"/>
  <c r="C12" i="4"/>
  <c r="C10" i="4"/>
  <c r="C9" i="4"/>
  <c r="C8" i="4"/>
  <c r="O63" i="4"/>
  <c r="N18" i="4"/>
  <c r="M18" i="4"/>
  <c r="L63" i="4"/>
  <c r="K63" i="4"/>
  <c r="J18" i="4"/>
  <c r="I18" i="4"/>
  <c r="H18" i="4"/>
  <c r="G63" i="4"/>
  <c r="F18" i="4"/>
  <c r="E18" i="4"/>
  <c r="D63" i="4"/>
  <c r="C59" i="3"/>
  <c r="C58" i="3"/>
  <c r="C57" i="3"/>
  <c r="M15" i="3"/>
  <c r="L15" i="3"/>
  <c r="I15" i="3"/>
  <c r="H15" i="3"/>
  <c r="E15" i="3"/>
  <c r="C14" i="3"/>
  <c r="C10" i="3"/>
  <c r="C9" i="3"/>
  <c r="O63" i="3"/>
  <c r="N63" i="3"/>
  <c r="M18" i="3"/>
  <c r="L18" i="3"/>
  <c r="K18" i="3"/>
  <c r="J63" i="3"/>
  <c r="I18" i="3"/>
  <c r="H18" i="3"/>
  <c r="G63" i="3"/>
  <c r="F63" i="3"/>
  <c r="E18" i="3"/>
  <c r="D18" i="3"/>
  <c r="I67" i="4" l="1"/>
  <c r="K18" i="4"/>
  <c r="O18" i="4"/>
  <c r="O67" i="4"/>
  <c r="F18" i="3"/>
  <c r="J18" i="3"/>
  <c r="N18" i="3"/>
  <c r="C37" i="4"/>
  <c r="C21" i="3"/>
  <c r="C45" i="4"/>
  <c r="C29" i="4"/>
  <c r="C42" i="4"/>
  <c r="I60" i="3"/>
  <c r="C41" i="3"/>
  <c r="G60" i="4"/>
  <c r="G67" i="4" s="1"/>
  <c r="C26" i="4"/>
  <c r="N60" i="3"/>
  <c r="N67" i="3" s="1"/>
  <c r="L60" i="3"/>
  <c r="L67" i="3" s="1"/>
  <c r="M60" i="3"/>
  <c r="M67" i="3" s="1"/>
  <c r="J60" i="3"/>
  <c r="F60" i="3"/>
  <c r="F67" i="3" s="1"/>
  <c r="E60" i="3"/>
  <c r="E67" i="3" s="1"/>
  <c r="C51" i="3"/>
  <c r="E65" i="4"/>
  <c r="E68" i="4" s="1"/>
  <c r="I65" i="4"/>
  <c r="M65" i="4"/>
  <c r="M68" i="4" s="1"/>
  <c r="C22" i="4"/>
  <c r="C27" i="4"/>
  <c r="C33" i="4"/>
  <c r="C38" i="4"/>
  <c r="C43" i="4"/>
  <c r="C49" i="4"/>
  <c r="F60" i="4"/>
  <c r="F65" i="4" s="1"/>
  <c r="J60" i="4"/>
  <c r="J67" i="4" s="1"/>
  <c r="N60" i="4"/>
  <c r="N67" i="4" s="1"/>
  <c r="C47" i="3"/>
  <c r="C45" i="3"/>
  <c r="C43" i="3"/>
  <c r="C39" i="3"/>
  <c r="C31" i="3"/>
  <c r="C29" i="3"/>
  <c r="C27" i="3"/>
  <c r="C56" i="4"/>
  <c r="C52" i="4"/>
  <c r="C48" i="4"/>
  <c r="C44" i="4"/>
  <c r="C40" i="4"/>
  <c r="C36" i="4"/>
  <c r="C32" i="4"/>
  <c r="C28" i="4"/>
  <c r="C24" i="4"/>
  <c r="C23" i="4"/>
  <c r="C39" i="4"/>
  <c r="K60" i="4"/>
  <c r="K65" i="4" s="1"/>
  <c r="C55" i="3"/>
  <c r="C35" i="3"/>
  <c r="O60" i="3"/>
  <c r="K60" i="3"/>
  <c r="K67" i="3" s="1"/>
  <c r="J65" i="4"/>
  <c r="N65" i="4"/>
  <c r="C34" i="4"/>
  <c r="C55" i="4"/>
  <c r="G65" i="4"/>
  <c r="O65" i="4"/>
  <c r="O68" i="4" s="1"/>
  <c r="C68" i="4" s="1"/>
  <c r="C20" i="4"/>
  <c r="C30" i="4"/>
  <c r="C46" i="4"/>
  <c r="C51" i="4"/>
  <c r="H60" i="4"/>
  <c r="H65" i="4" s="1"/>
  <c r="L60" i="4"/>
  <c r="L65" i="4" s="1"/>
  <c r="C56" i="3"/>
  <c r="C54" i="3"/>
  <c r="C53" i="3"/>
  <c r="C52" i="3"/>
  <c r="C50" i="3"/>
  <c r="C49" i="3"/>
  <c r="C46" i="3"/>
  <c r="C44" i="3"/>
  <c r="C42" i="3"/>
  <c r="C40" i="3"/>
  <c r="C38" i="3"/>
  <c r="C37" i="3"/>
  <c r="C36" i="3"/>
  <c r="C34" i="3"/>
  <c r="C33" i="3"/>
  <c r="C32" i="3"/>
  <c r="C30" i="3"/>
  <c r="C28" i="3"/>
  <c r="C26" i="3"/>
  <c r="C25" i="3"/>
  <c r="C24" i="3"/>
  <c r="C22" i="3"/>
  <c r="D60" i="4"/>
  <c r="C48" i="3"/>
  <c r="C20" i="3"/>
  <c r="C7" i="3"/>
  <c r="C11" i="3"/>
  <c r="C11" i="4"/>
  <c r="C15" i="4" s="1"/>
  <c r="D15" i="3"/>
  <c r="D16" i="3" s="1"/>
  <c r="D15" i="4"/>
  <c r="D16" i="4" s="1"/>
  <c r="H60" i="3"/>
  <c r="L65" i="3"/>
  <c r="L68" i="3" s="1"/>
  <c r="H63" i="4"/>
  <c r="D18" i="4"/>
  <c r="L18" i="4"/>
  <c r="E63" i="4"/>
  <c r="I63" i="4"/>
  <c r="M63" i="4"/>
  <c r="F63" i="4"/>
  <c r="J63" i="4"/>
  <c r="N63" i="4"/>
  <c r="K63" i="3"/>
  <c r="G18" i="3"/>
  <c r="O18" i="3"/>
  <c r="D63" i="3"/>
  <c r="H63" i="3"/>
  <c r="L63" i="3"/>
  <c r="E63" i="3"/>
  <c r="I63" i="3"/>
  <c r="M63" i="3"/>
  <c r="E18" i="1"/>
  <c r="D61" i="4" l="1"/>
  <c r="N68" i="4"/>
  <c r="I68" i="4"/>
  <c r="D67" i="4"/>
  <c r="G68" i="4"/>
  <c r="J68" i="4"/>
  <c r="K67" i="4"/>
  <c r="K68" i="4" s="1"/>
  <c r="L67" i="4"/>
  <c r="L68" i="4" s="1"/>
  <c r="F67" i="4"/>
  <c r="F68" i="4" s="1"/>
  <c r="H67" i="4"/>
  <c r="H68" i="4" s="1"/>
  <c r="N65" i="3"/>
  <c r="N68" i="3" s="1"/>
  <c r="E65" i="3"/>
  <c r="E68" i="3" s="1"/>
  <c r="F65" i="3"/>
  <c r="F68" i="3" s="1"/>
  <c r="C15" i="3"/>
  <c r="M65" i="3"/>
  <c r="M68" i="3" s="1"/>
  <c r="I65" i="3"/>
  <c r="I67" i="3"/>
  <c r="H65" i="3"/>
  <c r="H67" i="3"/>
  <c r="O65" i="3"/>
  <c r="O67" i="3"/>
  <c r="K65" i="3"/>
  <c r="K68" i="3" s="1"/>
  <c r="J65" i="3"/>
  <c r="J67" i="3"/>
  <c r="D65" i="4"/>
  <c r="D68" i="4" s="1"/>
  <c r="C60" i="4"/>
  <c r="C71" i="4" s="1"/>
  <c r="C23" i="3"/>
  <c r="C60" i="3" s="1"/>
  <c r="G60" i="3"/>
  <c r="D60" i="3"/>
  <c r="D61" i="3" l="1"/>
  <c r="C67" i="4"/>
  <c r="C65" i="4"/>
  <c r="C67" i="3"/>
  <c r="J68" i="3"/>
  <c r="H68" i="3"/>
  <c r="G65" i="3"/>
  <c r="G67" i="3"/>
  <c r="O68" i="3"/>
  <c r="C68" i="3" s="1"/>
  <c r="I68" i="3"/>
  <c r="D65" i="3"/>
  <c r="D67" i="3"/>
  <c r="C65" i="3"/>
  <c r="C71" i="3"/>
  <c r="D18" i="1"/>
  <c r="O60" i="1"/>
  <c r="N60" i="1"/>
  <c r="M60" i="1"/>
  <c r="L60" i="1"/>
  <c r="K60" i="1"/>
  <c r="J60" i="1"/>
  <c r="I60" i="1"/>
  <c r="H60" i="1"/>
  <c r="G60" i="1"/>
  <c r="F60" i="1"/>
  <c r="E60" i="1"/>
  <c r="D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O15" i="1"/>
  <c r="N15" i="1"/>
  <c r="M15" i="1"/>
  <c r="L15" i="1"/>
  <c r="L65" i="1" s="1"/>
  <c r="K15" i="1"/>
  <c r="J15" i="1"/>
  <c r="I15" i="1"/>
  <c r="H15" i="1"/>
  <c r="H65" i="1" s="1"/>
  <c r="G15" i="1"/>
  <c r="F15" i="1"/>
  <c r="E15" i="1"/>
  <c r="D15" i="1"/>
  <c r="C14" i="1"/>
  <c r="C13" i="1"/>
  <c r="C12" i="1"/>
  <c r="C11" i="1"/>
  <c r="C10" i="1"/>
  <c r="C9" i="1"/>
  <c r="C8" i="1"/>
  <c r="C7" i="1"/>
  <c r="D16" i="1" l="1"/>
  <c r="D61" i="1"/>
  <c r="G67" i="1"/>
  <c r="K67" i="1"/>
  <c r="O67" i="1"/>
  <c r="D67" i="1"/>
  <c r="H67" i="1"/>
  <c r="L67" i="1"/>
  <c r="E67" i="1"/>
  <c r="I67" i="1"/>
  <c r="M67" i="1"/>
  <c r="F67" i="1"/>
  <c r="J67" i="1"/>
  <c r="N67" i="1"/>
  <c r="D68" i="3"/>
  <c r="G68" i="3"/>
  <c r="D65" i="1"/>
  <c r="E65" i="1"/>
  <c r="I65" i="1"/>
  <c r="M65" i="1"/>
  <c r="O65" i="1"/>
  <c r="G65" i="1"/>
  <c r="K65" i="1"/>
  <c r="C15" i="1"/>
  <c r="F65" i="1"/>
  <c r="J65" i="1"/>
  <c r="C60" i="1"/>
  <c r="N65" i="1"/>
  <c r="D63" i="1"/>
  <c r="D68" i="1" l="1"/>
  <c r="E68" i="1"/>
  <c r="C65" i="1"/>
  <c r="C67" i="1"/>
  <c r="F68" i="1"/>
  <c r="G68" i="1" s="1"/>
  <c r="H68" i="1" s="1"/>
  <c r="I68" i="1" s="1"/>
  <c r="J68" i="1" s="1"/>
  <c r="K68" i="1" s="1"/>
  <c r="L68" i="1" s="1"/>
  <c r="M68" i="1" s="1"/>
  <c r="N68" i="1" s="1"/>
  <c r="O68" i="1" s="1"/>
  <c r="C68" i="1" s="1"/>
  <c r="C71" i="1"/>
  <c r="E63" i="1" l="1"/>
  <c r="F63" i="1" l="1"/>
  <c r="G18" i="1"/>
  <c r="G63" i="1"/>
  <c r="F18" i="1"/>
  <c r="H63" i="1" l="1"/>
  <c r="H18" i="1"/>
  <c r="I18" i="1" l="1"/>
  <c r="I63" i="1"/>
  <c r="J63" i="1" l="1"/>
  <c r="J18" i="1"/>
  <c r="K18" i="1" l="1"/>
  <c r="K63" i="1"/>
  <c r="L63" i="1" l="1"/>
  <c r="L18" i="1"/>
  <c r="M63" i="1" l="1"/>
  <c r="M18" i="1"/>
  <c r="N63" i="1" l="1"/>
  <c r="N18" i="1"/>
  <c r="O18" i="1" l="1"/>
  <c r="O63" i="1"/>
</calcChain>
</file>

<file path=xl/sharedStrings.xml><?xml version="1.0" encoding="utf-8"?>
<sst xmlns="http://schemas.openxmlformats.org/spreadsheetml/2006/main" count="204" uniqueCount="75">
  <si>
    <t>I alt↓</t>
  </si>
  <si>
    <t>Ved dette budget anbefales det at indbetale</t>
  </si>
  <si>
    <t xml:space="preserve"> </t>
  </si>
  <si>
    <t>kr om måneden</t>
  </si>
  <si>
    <t>I øjeblikket kan budgettet reguleres med i alt :</t>
  </si>
  <si>
    <t>Opsætning</t>
  </si>
  <si>
    <t>Budgetår</t>
  </si>
  <si>
    <t>Startmåned</t>
  </si>
  <si>
    <t>Startsaldo i kroner</t>
  </si>
  <si>
    <t>Januar</t>
  </si>
  <si>
    <t>Dette materiale er beskyttet af danske og internationale regler om ophavsrettigheder Det følgende materiale er udviklet af PeopleNet A/S til undervisning foretaget af eller på vegne af PeopleNet A/S. Materialet må ikke kopieres til distribution uden foregående skriftlig accept af PeopleNet A/S.</t>
  </si>
  <si>
    <t>Indtægter:</t>
  </si>
  <si>
    <t>Produkt 1</t>
  </si>
  <si>
    <t xml:space="preserve">Produkt 2 </t>
  </si>
  <si>
    <t>Produkt 3</t>
  </si>
  <si>
    <t>Produkt 4</t>
  </si>
  <si>
    <t>Produkt 5</t>
  </si>
  <si>
    <t>Produkt 6</t>
  </si>
  <si>
    <t>Produkt 7</t>
  </si>
  <si>
    <t>Produkt 8</t>
  </si>
  <si>
    <t>Udgift 1</t>
  </si>
  <si>
    <t>Udgift 2</t>
  </si>
  <si>
    <t>Udgift 3</t>
  </si>
  <si>
    <t>Udgift 4</t>
  </si>
  <si>
    <t>Udgift 5</t>
  </si>
  <si>
    <t>Udgift 6</t>
  </si>
  <si>
    <t>Udgift 7</t>
  </si>
  <si>
    <t>Udgift 8</t>
  </si>
  <si>
    <t>Udgift 9</t>
  </si>
  <si>
    <t>Udgift 10</t>
  </si>
  <si>
    <t>Udgift 11</t>
  </si>
  <si>
    <t>Udgift 12</t>
  </si>
  <si>
    <t>Udgift 13</t>
  </si>
  <si>
    <t>Udgift 14</t>
  </si>
  <si>
    <t>Udgift 15</t>
  </si>
  <si>
    <t>Udgift 16</t>
  </si>
  <si>
    <t>Udgift 17</t>
  </si>
  <si>
    <t>Udgift 18</t>
  </si>
  <si>
    <t>Udgift 19</t>
  </si>
  <si>
    <t>Udgift 20</t>
  </si>
  <si>
    <t>Udgift 21</t>
  </si>
  <si>
    <t>Udgift 22</t>
  </si>
  <si>
    <t>Udgift 23</t>
  </si>
  <si>
    <t>Udgift 24</t>
  </si>
  <si>
    <t>Udgift 25</t>
  </si>
  <si>
    <t>Udgift 26</t>
  </si>
  <si>
    <t>Udgift 27</t>
  </si>
  <si>
    <t>Udgift 28</t>
  </si>
  <si>
    <t>Udgift 29</t>
  </si>
  <si>
    <t>Udgift 30</t>
  </si>
  <si>
    <t>Udgift 31</t>
  </si>
  <si>
    <t>Udgift 32</t>
  </si>
  <si>
    <t>Udgift 33</t>
  </si>
  <si>
    <t>Udgift 34</t>
  </si>
  <si>
    <t>Udgift 35</t>
  </si>
  <si>
    <t>Udgift 36</t>
  </si>
  <si>
    <t>Udgift 37</t>
  </si>
  <si>
    <t>Udgift 38</t>
  </si>
  <si>
    <t>Udgift 39</t>
  </si>
  <si>
    <t>Udgift 40</t>
  </si>
  <si>
    <t xml:space="preserve">Samlede udgifter </t>
  </si>
  <si>
    <t>Samlede indtægter</t>
  </si>
  <si>
    <t>Total</t>
  </si>
  <si>
    <t xml:space="preserve">Total </t>
  </si>
  <si>
    <t>Balance</t>
  </si>
  <si>
    <t>I alt</t>
  </si>
  <si>
    <t>Saldo ved starten af perioden</t>
  </si>
  <si>
    <t>Saldo ved slutningen af perioden</t>
  </si>
  <si>
    <t>Udgifter:</t>
  </si>
  <si>
    <t>Samlede udgifter:</t>
  </si>
  <si>
    <t xml:space="preserve">Produkt 1 </t>
  </si>
  <si>
    <t>Produkt 2</t>
  </si>
  <si>
    <t>Samlede udgifter</t>
  </si>
  <si>
    <t>Gennemsnits udgift per md:</t>
  </si>
  <si>
    <t>Gennemsnits indtægt pr måned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</si>
</sst>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mmm"/>
    <numFmt numFmtId="166" formatCode="#,##0_ ;[Red]\-#,##0\ "/>
    <numFmt numFmtId="167" formatCode="[$-406]mmmmm;@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2"/>
      <color theme="0"/>
      <name val="Calibri"/>
      <family val="2"/>
      <scheme val="minor"/>
    </font>
    <font>
      <sz val="2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theme="0" tint="-0.2499465926084170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/>
      <right style="thin">
        <color indexed="55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indexed="55"/>
      </left>
      <right style="thin">
        <color indexed="55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55"/>
      </left>
      <right style="thin">
        <color indexed="55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indexed="55"/>
      </left>
      <right style="thin">
        <color theme="0" tint="-0.24994659260841701"/>
      </right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05">
    <xf numFmtId="0" fontId="0" fillId="0" borderId="0" xfId="0"/>
    <xf numFmtId="166" fontId="2" fillId="0" borderId="9" xfId="0" applyNumberFormat="1" applyFont="1" applyBorder="1" applyProtection="1">
      <protection locked="0"/>
    </xf>
    <xf numFmtId="167" fontId="0" fillId="0" borderId="0" xfId="0" applyNumberFormat="1"/>
    <xf numFmtId="166" fontId="2" fillId="0" borderId="9" xfId="0" applyNumberFormat="1" applyFont="1" applyBorder="1"/>
    <xf numFmtId="38" fontId="4" fillId="3" borderId="0" xfId="1" applyNumberFormat="1" applyBorder="1" applyProtection="1">
      <protection hidden="1"/>
    </xf>
    <xf numFmtId="0" fontId="4" fillId="3" borderId="4" xfId="1" applyBorder="1" applyAlignment="1" applyProtection="1">
      <alignment horizontal="left" vertical="top"/>
      <protection hidden="1"/>
    </xf>
    <xf numFmtId="0" fontId="4" fillId="3" borderId="0" xfId="1" applyBorder="1" applyAlignment="1" applyProtection="1">
      <alignment horizontal="left" vertical="top"/>
      <protection hidden="1"/>
    </xf>
    <xf numFmtId="38" fontId="4" fillId="3" borderId="5" xfId="1" applyNumberFormat="1" applyBorder="1" applyProtection="1">
      <protection hidden="1"/>
    </xf>
    <xf numFmtId="0" fontId="4" fillId="3" borderId="4" xfId="1" applyBorder="1" applyProtection="1">
      <protection hidden="1"/>
    </xf>
    <xf numFmtId="0" fontId="4" fillId="3" borderId="0" xfId="1" applyProtection="1">
      <protection hidden="1"/>
    </xf>
    <xf numFmtId="38" fontId="4" fillId="3" borderId="0" xfId="1" applyNumberFormat="1" applyAlignment="1" applyProtection="1">
      <alignment horizontal="center"/>
      <protection hidden="1"/>
    </xf>
    <xf numFmtId="14" fontId="4" fillId="3" borderId="0" xfId="1" applyNumberFormat="1" applyAlignment="1" applyProtection="1">
      <alignment horizontal="center"/>
      <protection hidden="1"/>
    </xf>
    <xf numFmtId="167" fontId="4" fillId="3" borderId="0" xfId="1" applyNumberFormat="1" applyAlignment="1" applyProtection="1">
      <alignment horizontal="center"/>
      <protection hidden="1"/>
    </xf>
    <xf numFmtId="165" fontId="4" fillId="3" borderId="0" xfId="1" applyNumberFormat="1" applyAlignment="1" applyProtection="1">
      <alignment horizontal="center"/>
      <protection hidden="1"/>
    </xf>
    <xf numFmtId="0" fontId="4" fillId="3" borderId="5" xfId="1" applyBorder="1" applyProtection="1">
      <protection hidden="1"/>
    </xf>
    <xf numFmtId="49" fontId="4" fillId="3" borderId="4" xfId="1" applyNumberFormat="1" applyBorder="1" applyProtection="1">
      <protection hidden="1"/>
    </xf>
    <xf numFmtId="49" fontId="4" fillId="3" borderId="0" xfId="1" applyNumberFormat="1" applyProtection="1">
      <protection hidden="1"/>
    </xf>
    <xf numFmtId="166" fontId="4" fillId="3" borderId="6" xfId="1" applyNumberFormat="1" applyBorder="1" applyProtection="1">
      <protection hidden="1"/>
    </xf>
    <xf numFmtId="166" fontId="4" fillId="3" borderId="9" xfId="1" applyNumberFormat="1" applyBorder="1" applyProtection="1">
      <protection hidden="1"/>
    </xf>
    <xf numFmtId="166" fontId="4" fillId="3" borderId="12" xfId="1" applyNumberFormat="1" applyBorder="1" applyProtection="1">
      <protection hidden="1"/>
    </xf>
    <xf numFmtId="0" fontId="4" fillId="3" borderId="13" xfId="1" applyBorder="1" applyProtection="1">
      <protection hidden="1"/>
    </xf>
    <xf numFmtId="164" fontId="1" fillId="4" borderId="1" xfId="3" applyNumberFormat="1" applyBorder="1" applyProtection="1">
      <protection hidden="1"/>
    </xf>
    <xf numFmtId="164" fontId="1" fillId="4" borderId="2" xfId="3" applyNumberFormat="1" applyBorder="1" applyProtection="1">
      <protection hidden="1"/>
    </xf>
    <xf numFmtId="166" fontId="1" fillId="4" borderId="2" xfId="3" applyNumberFormat="1" applyBorder="1" applyProtection="1">
      <protection hidden="1"/>
    </xf>
    <xf numFmtId="0" fontId="1" fillId="4" borderId="3" xfId="3" applyBorder="1" applyProtection="1">
      <protection hidden="1"/>
    </xf>
    <xf numFmtId="0" fontId="1" fillId="4" borderId="4" xfId="3" applyBorder="1" applyProtection="1">
      <protection hidden="1"/>
    </xf>
    <xf numFmtId="49" fontId="1" fillId="4" borderId="0" xfId="3" applyNumberFormat="1" applyProtection="1">
      <protection hidden="1"/>
    </xf>
    <xf numFmtId="38" fontId="1" fillId="4" borderId="0" xfId="3" applyNumberFormat="1" applyAlignment="1" applyProtection="1">
      <alignment horizontal="center"/>
      <protection hidden="1"/>
    </xf>
    <xf numFmtId="165" fontId="1" fillId="4" borderId="0" xfId="3" applyNumberFormat="1" applyAlignment="1" applyProtection="1">
      <alignment horizontal="center"/>
      <protection hidden="1"/>
    </xf>
    <xf numFmtId="0" fontId="1" fillId="4" borderId="5" xfId="3" applyBorder="1" applyProtection="1">
      <protection hidden="1"/>
    </xf>
    <xf numFmtId="49" fontId="1" fillId="4" borderId="4" xfId="3" applyNumberFormat="1" applyBorder="1" applyProtection="1">
      <protection hidden="1"/>
    </xf>
    <xf numFmtId="166" fontId="1" fillId="4" borderId="6" xfId="3" applyNumberFormat="1" applyBorder="1" applyProtection="1">
      <protection hidden="1"/>
    </xf>
    <xf numFmtId="0" fontId="1" fillId="4" borderId="17" xfId="3" applyBorder="1" applyProtection="1">
      <protection hidden="1"/>
    </xf>
    <xf numFmtId="166" fontId="1" fillId="4" borderId="19" xfId="3" applyNumberFormat="1" applyBorder="1" applyProtection="1">
      <protection hidden="1"/>
    </xf>
    <xf numFmtId="166" fontId="1" fillId="4" borderId="0" xfId="3" applyNumberFormat="1" applyProtection="1">
      <protection hidden="1"/>
    </xf>
    <xf numFmtId="166" fontId="1" fillId="4" borderId="20" xfId="3" applyNumberFormat="1" applyBorder="1" applyProtection="1">
      <protection hidden="1"/>
    </xf>
    <xf numFmtId="166" fontId="1" fillId="4" borderId="21" xfId="3" applyNumberFormat="1" applyBorder="1" applyProtection="1">
      <protection hidden="1"/>
    </xf>
    <xf numFmtId="166" fontId="1" fillId="4" borderId="22" xfId="3" applyNumberFormat="1" applyBorder="1" applyProtection="1">
      <protection hidden="1"/>
    </xf>
    <xf numFmtId="166" fontId="1" fillId="4" borderId="23" xfId="3" applyNumberFormat="1" applyBorder="1" applyProtection="1">
      <protection hidden="1"/>
    </xf>
    <xf numFmtId="0" fontId="1" fillId="4" borderId="0" xfId="3" applyProtection="1">
      <protection hidden="1"/>
    </xf>
    <xf numFmtId="0" fontId="1" fillId="4" borderId="24" xfId="3" applyBorder="1" applyProtection="1">
      <protection hidden="1"/>
    </xf>
    <xf numFmtId="0" fontId="1" fillId="4" borderId="25" xfId="3" applyBorder="1" applyProtection="1">
      <protection hidden="1"/>
    </xf>
    <xf numFmtId="38" fontId="1" fillId="4" borderId="25" xfId="3" applyNumberFormat="1" applyBorder="1" applyProtection="1">
      <protection hidden="1"/>
    </xf>
    <xf numFmtId="0" fontId="1" fillId="4" borderId="13" xfId="3" applyBorder="1" applyProtection="1">
      <protection hidden="1"/>
    </xf>
    <xf numFmtId="164" fontId="1" fillId="5" borderId="1" xfId="4" applyNumberFormat="1" applyBorder="1" applyProtection="1">
      <protection hidden="1"/>
    </xf>
    <xf numFmtId="164" fontId="1" fillId="5" borderId="2" xfId="4" applyNumberFormat="1" applyBorder="1" applyProtection="1">
      <protection hidden="1"/>
    </xf>
    <xf numFmtId="166" fontId="1" fillId="5" borderId="2" xfId="4" applyNumberFormat="1" applyBorder="1" applyProtection="1">
      <protection hidden="1"/>
    </xf>
    <xf numFmtId="164" fontId="1" fillId="5" borderId="3" xfId="4" applyNumberFormat="1" applyBorder="1" applyProtection="1">
      <protection hidden="1"/>
    </xf>
    <xf numFmtId="0" fontId="1" fillId="5" borderId="4" xfId="4" applyBorder="1" applyProtection="1">
      <protection hidden="1"/>
    </xf>
    <xf numFmtId="49" fontId="1" fillId="5" borderId="0" xfId="4" applyNumberFormat="1" applyProtection="1">
      <protection hidden="1"/>
    </xf>
    <xf numFmtId="38" fontId="1" fillId="5" borderId="0" xfId="4" applyNumberFormat="1" applyAlignment="1" applyProtection="1">
      <alignment horizontal="center"/>
      <protection hidden="1"/>
    </xf>
    <xf numFmtId="165" fontId="1" fillId="5" borderId="0" xfId="4" applyNumberFormat="1" applyAlignment="1" applyProtection="1">
      <alignment horizontal="center"/>
      <protection hidden="1"/>
    </xf>
    <xf numFmtId="0" fontId="1" fillId="5" borderId="5" xfId="4" applyBorder="1" applyProtection="1">
      <protection hidden="1"/>
    </xf>
    <xf numFmtId="49" fontId="1" fillId="5" borderId="4" xfId="4" applyNumberFormat="1" applyBorder="1" applyProtection="1">
      <protection hidden="1"/>
    </xf>
    <xf numFmtId="166" fontId="1" fillId="5" borderId="6" xfId="4" applyNumberFormat="1" applyBorder="1" applyProtection="1">
      <protection hidden="1"/>
    </xf>
    <xf numFmtId="0" fontId="1" fillId="5" borderId="13" xfId="4" applyBorder="1" applyProtection="1">
      <protection hidden="1"/>
    </xf>
    <xf numFmtId="166" fontId="1" fillId="5" borderId="9" xfId="4" applyNumberFormat="1" applyBorder="1" applyProtection="1">
      <protection hidden="1"/>
    </xf>
    <xf numFmtId="166" fontId="1" fillId="4" borderId="16" xfId="3" applyNumberFormat="1" applyBorder="1" applyProtection="1">
      <protection hidden="1"/>
    </xf>
    <xf numFmtId="166" fontId="1" fillId="5" borderId="16" xfId="4" applyNumberFormat="1" applyBorder="1" applyProtection="1">
      <protection hidden="1"/>
    </xf>
    <xf numFmtId="0" fontId="1" fillId="5" borderId="3" xfId="4" applyBorder="1" applyProtection="1">
      <protection hidden="1"/>
    </xf>
    <xf numFmtId="0" fontId="1" fillId="5" borderId="17" xfId="4" applyBorder="1" applyProtection="1">
      <protection hidden="1"/>
    </xf>
    <xf numFmtId="166" fontId="1" fillId="5" borderId="19" xfId="4" applyNumberFormat="1" applyBorder="1" applyProtection="1">
      <protection hidden="1"/>
    </xf>
    <xf numFmtId="166" fontId="1" fillId="5" borderId="0" xfId="4" applyNumberFormat="1" applyProtection="1">
      <protection hidden="1"/>
    </xf>
    <xf numFmtId="166" fontId="1" fillId="5" borderId="20" xfId="4" applyNumberFormat="1" applyBorder="1" applyProtection="1">
      <protection hidden="1"/>
    </xf>
    <xf numFmtId="166" fontId="1" fillId="5" borderId="21" xfId="4" applyNumberFormat="1" applyBorder="1" applyProtection="1">
      <protection hidden="1"/>
    </xf>
    <xf numFmtId="166" fontId="1" fillId="5" borderId="22" xfId="4" applyNumberFormat="1" applyBorder="1" applyProtection="1">
      <protection hidden="1"/>
    </xf>
    <xf numFmtId="166" fontId="1" fillId="5" borderId="23" xfId="4" applyNumberFormat="1" applyBorder="1" applyProtection="1">
      <protection hidden="1"/>
    </xf>
    <xf numFmtId="0" fontId="1" fillId="5" borderId="0" xfId="4" applyProtection="1">
      <protection hidden="1"/>
    </xf>
    <xf numFmtId="0" fontId="1" fillId="5" borderId="24" xfId="4" applyBorder="1" applyProtection="1">
      <protection hidden="1"/>
    </xf>
    <xf numFmtId="0" fontId="1" fillId="5" borderId="25" xfId="4" applyBorder="1" applyProtection="1">
      <protection hidden="1"/>
    </xf>
    <xf numFmtId="38" fontId="1" fillId="5" borderId="25" xfId="4" applyNumberFormat="1" applyBorder="1" applyProtection="1">
      <protection hidden="1"/>
    </xf>
    <xf numFmtId="164" fontId="1" fillId="4" borderId="3" xfId="3" applyNumberFormat="1" applyBorder="1" applyProtection="1">
      <protection hidden="1"/>
    </xf>
    <xf numFmtId="166" fontId="1" fillId="4" borderId="9" xfId="3" applyNumberFormat="1" applyBorder="1" applyProtection="1">
      <protection hidden="1"/>
    </xf>
    <xf numFmtId="38" fontId="4" fillId="6" borderId="4" xfId="1" applyNumberFormat="1" applyFill="1" applyBorder="1" applyProtection="1">
      <protection hidden="1"/>
    </xf>
    <xf numFmtId="0" fontId="4" fillId="6" borderId="4" xfId="1" applyFill="1" applyBorder="1" applyProtection="1">
      <protection hidden="1"/>
    </xf>
    <xf numFmtId="38" fontId="4" fillId="6" borderId="5" xfId="1" applyNumberFormat="1" applyFill="1" applyBorder="1" applyProtection="1">
      <protection hidden="1"/>
    </xf>
    <xf numFmtId="0" fontId="0" fillId="7" borderId="26" xfId="0" applyFill="1" applyBorder="1"/>
    <xf numFmtId="0" fontId="0" fillId="7" borderId="26" xfId="0" applyFill="1" applyBorder="1" applyAlignment="1">
      <alignment horizontal="right"/>
    </xf>
    <xf numFmtId="0" fontId="1" fillId="0" borderId="0" xfId="3" applyFill="1"/>
    <xf numFmtId="0" fontId="5" fillId="6" borderId="1" xfId="1" applyFont="1" applyFill="1" applyBorder="1" applyAlignment="1" applyProtection="1">
      <alignment horizontal="center" vertical="center"/>
      <protection hidden="1"/>
    </xf>
    <xf numFmtId="0" fontId="5" fillId="6" borderId="2" xfId="1" applyFont="1" applyFill="1" applyBorder="1" applyAlignment="1" applyProtection="1">
      <alignment horizontal="center" vertical="center"/>
      <protection hidden="1"/>
    </xf>
    <xf numFmtId="0" fontId="5" fillId="6" borderId="3" xfId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left"/>
      <protection locked="0"/>
    </xf>
    <xf numFmtId="49" fontId="2" fillId="2" borderId="8" xfId="0" applyNumberFormat="1" applyFont="1" applyFill="1" applyBorder="1" applyAlignment="1" applyProtection="1">
      <alignment horizontal="left"/>
      <protection locked="0"/>
    </xf>
    <xf numFmtId="49" fontId="1" fillId="2" borderId="14" xfId="2" applyNumberFormat="1" applyBorder="1" applyAlignment="1" applyProtection="1">
      <alignment horizontal="left"/>
      <protection locked="0"/>
    </xf>
    <xf numFmtId="49" fontId="1" fillId="2" borderId="15" xfId="2" applyNumberFormat="1" applyBorder="1" applyAlignment="1" applyProtection="1">
      <alignment horizontal="left"/>
      <protection locked="0"/>
    </xf>
    <xf numFmtId="49" fontId="4" fillId="3" borderId="10" xfId="1" applyNumberFormat="1" applyBorder="1" applyAlignment="1" applyProtection="1">
      <alignment horizontal="right"/>
      <protection hidden="1"/>
    </xf>
    <xf numFmtId="49" fontId="4" fillId="3" borderId="11" xfId="1" applyNumberFormat="1" applyBorder="1" applyAlignment="1" applyProtection="1">
      <alignment horizontal="right"/>
      <protection hidden="1"/>
    </xf>
    <xf numFmtId="0" fontId="1" fillId="4" borderId="4" xfId="3" applyBorder="1" applyAlignment="1" applyProtection="1">
      <alignment horizontal="center"/>
      <protection hidden="1"/>
    </xf>
    <xf numFmtId="0" fontId="1" fillId="4" borderId="18" xfId="3" applyBorder="1" applyAlignment="1" applyProtection="1">
      <alignment horizontal="center"/>
      <protection hidden="1"/>
    </xf>
    <xf numFmtId="0" fontId="1" fillId="4" borderId="4" xfId="3" applyBorder="1" applyAlignment="1" applyProtection="1">
      <alignment horizontal="right"/>
      <protection hidden="1"/>
    </xf>
    <xf numFmtId="0" fontId="1" fillId="4" borderId="18" xfId="3" applyBorder="1" applyAlignment="1" applyProtection="1">
      <alignment horizontal="right"/>
      <protection hidden="1"/>
    </xf>
    <xf numFmtId="49" fontId="1" fillId="4" borderId="14" xfId="3" applyNumberFormat="1" applyBorder="1" applyAlignment="1" applyProtection="1">
      <alignment horizontal="right"/>
      <protection hidden="1"/>
    </xf>
    <xf numFmtId="49" fontId="1" fillId="4" borderId="15" xfId="3" applyNumberFormat="1" applyBorder="1" applyAlignment="1" applyProtection="1">
      <alignment horizontal="right"/>
      <protection hidden="1"/>
    </xf>
    <xf numFmtId="0" fontId="1" fillId="4" borderId="0" xfId="3" applyAlignment="1" applyProtection="1">
      <alignment horizontal="center"/>
      <protection hidden="1"/>
    </xf>
    <xf numFmtId="38" fontId="4" fillId="3" borderId="2" xfId="1" applyNumberFormat="1" applyBorder="1" applyAlignment="1" applyProtection="1">
      <alignment horizontal="center"/>
      <protection hidden="1"/>
    </xf>
    <xf numFmtId="38" fontId="4" fillId="3" borderId="0" xfId="1" applyNumberFormat="1" applyBorder="1" applyAlignment="1" applyProtection="1">
      <alignment horizontal="center"/>
      <protection hidden="1"/>
    </xf>
    <xf numFmtId="0" fontId="1" fillId="5" borderId="4" xfId="4" applyBorder="1" applyAlignment="1" applyProtection="1">
      <alignment horizontal="center"/>
      <protection hidden="1"/>
    </xf>
    <xf numFmtId="0" fontId="1" fillId="5" borderId="18" xfId="4" applyBorder="1" applyAlignment="1" applyProtection="1">
      <alignment horizontal="center"/>
      <protection hidden="1"/>
    </xf>
    <xf numFmtId="0" fontId="1" fillId="5" borderId="4" xfId="4" applyBorder="1" applyAlignment="1" applyProtection="1">
      <alignment horizontal="right"/>
      <protection hidden="1"/>
    </xf>
    <xf numFmtId="0" fontId="1" fillId="5" borderId="18" xfId="4" applyBorder="1" applyAlignment="1" applyProtection="1">
      <alignment horizontal="right"/>
      <protection hidden="1"/>
    </xf>
    <xf numFmtId="49" fontId="1" fillId="5" borderId="14" xfId="4" applyNumberFormat="1" applyBorder="1" applyAlignment="1" applyProtection="1">
      <alignment horizontal="right"/>
      <protection hidden="1"/>
    </xf>
    <xf numFmtId="49" fontId="1" fillId="5" borderId="15" xfId="4" applyNumberFormat="1" applyBorder="1" applyAlignment="1" applyProtection="1">
      <alignment horizontal="right"/>
      <protection hidden="1"/>
    </xf>
    <xf numFmtId="0" fontId="1" fillId="5" borderId="0" xfId="4" applyAlignment="1" applyProtection="1">
      <alignment horizontal="center"/>
      <protection hidden="1"/>
    </xf>
  </cellXfs>
  <cellStyles count="5">
    <cellStyle name="20% - Accent3" xfId="2" builtinId="38"/>
    <cellStyle name="40% - Accent3" xfId="3" builtinId="39"/>
    <cellStyle name="60% - Accent3" xfId="4" builtinId="40"/>
    <cellStyle name="Accent1" xfId="1" builtinId="29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15</xdr:row>
      <xdr:rowOff>53678</xdr:rowOff>
    </xdr:from>
    <xdr:to>
      <xdr:col>1</xdr:col>
      <xdr:colOff>1974850</xdr:colOff>
      <xdr:row>20</xdr:row>
      <xdr:rowOff>12751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AFAEEBAE-1B54-4198-8404-7A4998142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3139778"/>
          <a:ext cx="2609850" cy="9115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107951</xdr:colOff>
      <xdr:row>2</xdr:row>
      <xdr:rowOff>115279</xdr:rowOff>
    </xdr:to>
    <xdr:pic>
      <xdr:nvPicPr>
        <xdr:cNvPr id="5" name="Billede 4">
          <a:extLst>
            <a:ext uri="{FF2B5EF4-FFF2-40B4-BE49-F238E27FC236}">
              <a16:creationId xmlns:a16="http://schemas.microsoft.com/office/drawing/2014/main" id="{18E6A0FE-6B21-4C5D-BE83-5A6872DC8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682750" cy="4962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95250</xdr:rowOff>
    </xdr:from>
    <xdr:to>
      <xdr:col>2</xdr:col>
      <xdr:colOff>187325</xdr:colOff>
      <xdr:row>3</xdr:row>
      <xdr:rowOff>16853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DDE1C465-4314-426B-96C5-E39125912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" y="95250"/>
          <a:ext cx="1679575" cy="54072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107950</xdr:colOff>
      <xdr:row>2</xdr:row>
      <xdr:rowOff>102578</xdr:rowOff>
    </xdr:to>
    <xdr:pic>
      <xdr:nvPicPr>
        <xdr:cNvPr id="5" name="Billede 4">
          <a:extLst>
            <a:ext uri="{FF2B5EF4-FFF2-40B4-BE49-F238E27FC236}">
              <a16:creationId xmlns:a16="http://schemas.microsoft.com/office/drawing/2014/main" id="{BC928C79-0709-4FB1-B480-AE1F490A1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43050" cy="4962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DanielHillebrandHans/AppData/Local/Microsoft/Windows/INetCache/Content.Outlook/CK3UZI66/Excel%20budgetmodel%20-%20tilrettet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teret"/>
      <sheetName val="Faktisk"/>
      <sheetName val="Difference"/>
      <sheetName val="Hjælp"/>
    </sheetNames>
    <sheetDataSet>
      <sheetData sheetId="0">
        <row r="8">
          <cell r="X8" t="str">
            <v>januar</v>
          </cell>
        </row>
        <row r="9">
          <cell r="X9" t="str">
            <v>februar</v>
          </cell>
        </row>
        <row r="10">
          <cell r="X10" t="str">
            <v>marts</v>
          </cell>
        </row>
        <row r="11">
          <cell r="X11" t="str">
            <v>april</v>
          </cell>
        </row>
        <row r="12">
          <cell r="X12" t="str">
            <v>maj</v>
          </cell>
        </row>
        <row r="13">
          <cell r="X13" t="str">
            <v>juni</v>
          </cell>
        </row>
        <row r="14">
          <cell r="X14" t="str">
            <v>juli</v>
          </cell>
        </row>
        <row r="15">
          <cell r="X15" t="str">
            <v>august</v>
          </cell>
        </row>
        <row r="16">
          <cell r="X16" t="str">
            <v>september</v>
          </cell>
        </row>
        <row r="17">
          <cell r="X17" t="str">
            <v>oktober</v>
          </cell>
        </row>
        <row r="18">
          <cell r="X18" t="str">
            <v>november</v>
          </cell>
        </row>
        <row r="19">
          <cell r="X19" t="str">
            <v>december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9478-DB2A-435F-9E3D-FF84AAFEE26C}">
  <dimension ref="A1:G15"/>
  <sheetViews>
    <sheetView tabSelected="1" workbookViewId="0">
      <selection activeCell="H14" sqref="H14:I14"/>
    </sheetView>
  </sheetViews>
  <sheetFormatPr baseColWidth="10" defaultColWidth="8.83203125" defaultRowHeight="15" x14ac:dyDescent="0.2"/>
  <cols>
    <col min="1" max="1" width="8.6640625" customWidth="1"/>
    <col min="2" max="2" width="26.33203125" customWidth="1"/>
    <col min="5" max="5" width="16.1640625" bestFit="1" customWidth="1"/>
    <col min="6" max="6" width="10.1640625" bestFit="1" customWidth="1"/>
    <col min="7" max="7" width="10.6640625" bestFit="1" customWidth="1"/>
  </cols>
  <sheetData>
    <row r="1" spans="1:7" ht="32" customHeight="1" x14ac:dyDescent="0.2">
      <c r="A1" s="79" t="s">
        <v>5</v>
      </c>
      <c r="B1" s="80"/>
      <c r="C1" s="80"/>
      <c r="D1" s="81"/>
    </row>
    <row r="2" spans="1:7" ht="16" x14ac:dyDescent="0.2">
      <c r="A2" s="73"/>
      <c r="B2" s="74"/>
      <c r="C2" s="75"/>
      <c r="D2" s="75"/>
      <c r="G2" s="2"/>
    </row>
    <row r="3" spans="1:7" ht="16" x14ac:dyDescent="0.2">
      <c r="A3" s="74"/>
      <c r="B3" s="74" t="s">
        <v>6</v>
      </c>
      <c r="C3" s="76">
        <v>2026</v>
      </c>
      <c r="D3" s="75"/>
    </row>
    <row r="4" spans="1:7" ht="16" x14ac:dyDescent="0.2">
      <c r="A4" s="74"/>
      <c r="B4" s="74" t="s">
        <v>7</v>
      </c>
      <c r="C4" s="77" t="s">
        <v>9</v>
      </c>
      <c r="D4" s="75"/>
    </row>
    <row r="5" spans="1:7" ht="16" x14ac:dyDescent="0.2">
      <c r="A5" s="74"/>
      <c r="B5" s="74" t="s">
        <v>8</v>
      </c>
      <c r="C5" s="76">
        <v>2000</v>
      </c>
      <c r="D5" s="75"/>
    </row>
    <row r="6" spans="1:7" ht="16" x14ac:dyDescent="0.2">
      <c r="A6" s="74"/>
      <c r="B6" s="74"/>
      <c r="C6" s="74"/>
      <c r="D6" s="74"/>
    </row>
    <row r="7" spans="1:7" ht="14.5" customHeight="1" x14ac:dyDescent="0.2">
      <c r="A7" s="82" t="s">
        <v>10</v>
      </c>
      <c r="B7" s="82"/>
      <c r="C7" s="82"/>
      <c r="D7" s="82"/>
    </row>
    <row r="8" spans="1:7" x14ac:dyDescent="0.2">
      <c r="A8" s="82"/>
      <c r="B8" s="82"/>
      <c r="C8" s="82"/>
      <c r="D8" s="82"/>
    </row>
    <row r="9" spans="1:7" x14ac:dyDescent="0.2">
      <c r="A9" s="82"/>
      <c r="B9" s="82"/>
      <c r="C9" s="82"/>
      <c r="D9" s="82"/>
    </row>
    <row r="10" spans="1:7" x14ac:dyDescent="0.2">
      <c r="A10" s="82"/>
      <c r="B10" s="82"/>
      <c r="C10" s="82"/>
      <c r="D10" s="82"/>
    </row>
    <row r="11" spans="1:7" ht="12.5" customHeight="1" x14ac:dyDescent="0.2">
      <c r="A11" s="82"/>
      <c r="B11" s="82"/>
      <c r="C11" s="82"/>
      <c r="D11" s="82"/>
    </row>
    <row r="12" spans="1:7" x14ac:dyDescent="0.2">
      <c r="A12" s="82"/>
      <c r="B12" s="82"/>
      <c r="C12" s="82"/>
      <c r="D12" s="82"/>
    </row>
    <row r="13" spans="1:7" x14ac:dyDescent="0.2">
      <c r="A13" s="82"/>
      <c r="B13" s="82"/>
      <c r="C13" s="82"/>
      <c r="D13" s="82"/>
    </row>
    <row r="14" spans="1:7" x14ac:dyDescent="0.2">
      <c r="A14" s="82"/>
      <c r="B14" s="82"/>
      <c r="C14" s="82"/>
      <c r="D14" s="82"/>
    </row>
    <row r="15" spans="1:7" x14ac:dyDescent="0.2">
      <c r="A15" s="82"/>
      <c r="B15" s="82"/>
      <c r="C15" s="82"/>
      <c r="D15" s="82"/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7:D15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8CBC5-1729-40F1-8E35-A1761CB4CC80}">
  <dimension ref="A1:Q72"/>
  <sheetViews>
    <sheetView zoomScale="84" zoomScaleNormal="84" workbookViewId="0">
      <selection activeCell="W16" sqref="W16"/>
    </sheetView>
  </sheetViews>
  <sheetFormatPr baseColWidth="10" defaultColWidth="8.83203125" defaultRowHeight="15" x14ac:dyDescent="0.2"/>
  <cols>
    <col min="1" max="1" width="11.83203125" bestFit="1" customWidth="1"/>
    <col min="3" max="3" width="10" bestFit="1" customWidth="1"/>
    <col min="4" max="4" width="12.83203125" bestFit="1" customWidth="1"/>
    <col min="5" max="5" width="18.1640625" bestFit="1" customWidth="1"/>
    <col min="6" max="11" width="9.1640625" bestFit="1" customWidth="1"/>
    <col min="12" max="12" width="10.6640625" bestFit="1" customWidth="1"/>
    <col min="13" max="13" width="9.1640625" bestFit="1" customWidth="1"/>
    <col min="14" max="14" width="10.1640625" bestFit="1" customWidth="1"/>
    <col min="15" max="15" width="10" bestFit="1" customWidth="1"/>
  </cols>
  <sheetData>
    <row r="1" spans="1:16" ht="14.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6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6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6" x14ac:dyDescent="0.2">
      <c r="A4" s="5"/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7"/>
    </row>
    <row r="5" spans="1:16" ht="16" x14ac:dyDescent="0.2">
      <c r="A5" s="8"/>
      <c r="B5" s="9"/>
      <c r="C5" s="10" t="s">
        <v>62</v>
      </c>
      <c r="D5" s="11" t="str">
        <f>Forside!$C$4</f>
        <v>Januar</v>
      </c>
      <c r="E5" s="12" t="str">
        <f>PROPER(TEXT(EDATE(1,1),"mmmm"))</f>
        <v>Februar</v>
      </c>
      <c r="F5" s="13" t="str">
        <f>PROPER(TEXT(EDATE(1,1+1),"mmmm"))</f>
        <v>Marts</v>
      </c>
      <c r="G5" s="13" t="str">
        <f>PROPER(TEXT(EDATE(1,2+1),"mmmm"))</f>
        <v>April</v>
      </c>
      <c r="H5" s="13" t="str">
        <f>PROPER(TEXT(EDATE(1,3+1),"mmmm"))</f>
        <v>Maj</v>
      </c>
      <c r="I5" s="13" t="str">
        <f>PROPER(TEXT(EDATE(1,1+4),"mmmm"))</f>
        <v>Juni</v>
      </c>
      <c r="J5" s="13" t="str">
        <f>PROPER(TEXT(EDATE(1,1+5),"mmmm"))</f>
        <v>Juli</v>
      </c>
      <c r="K5" s="13" t="str">
        <f>PROPER(TEXT(EDATE(1,1+6),"mmmm"))</f>
        <v>August</v>
      </c>
      <c r="L5" s="13" t="str">
        <f>PROPER(TEXT(EDATE(1,1+7),"mmmm"))</f>
        <v>September</v>
      </c>
      <c r="M5" s="13" t="str">
        <f>PROPER(TEXT(EDATE(1,1+8),"mmmm"))</f>
        <v>Oktober</v>
      </c>
      <c r="N5" s="13" t="str">
        <f>PROPER(TEXT(EDATE(1,1+9),"mmmm"))</f>
        <v>November</v>
      </c>
      <c r="O5" s="13" t="str">
        <f>PROPER(TEXT(EDATE(1,1+10),"mmmm"))</f>
        <v>December</v>
      </c>
      <c r="P5" s="14"/>
    </row>
    <row r="6" spans="1:16" ht="16" x14ac:dyDescent="0.2">
      <c r="A6" s="15" t="s">
        <v>11</v>
      </c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4"/>
    </row>
    <row r="7" spans="1:16" ht="16" x14ac:dyDescent="0.2">
      <c r="A7" s="83" t="s">
        <v>12</v>
      </c>
      <c r="B7" s="84"/>
      <c r="C7" s="18">
        <f t="shared" ref="C7:C14" si="0">IF(COUNTA(D7:O7)=0,"",SUM(D7:O7))</f>
        <v>698681</v>
      </c>
      <c r="D7" s="3">
        <v>28300</v>
      </c>
      <c r="E7" s="3">
        <v>24544</v>
      </c>
      <c r="F7" s="3">
        <v>90481</v>
      </c>
      <c r="G7" s="3">
        <v>45699</v>
      </c>
      <c r="H7" s="3">
        <v>13050</v>
      </c>
      <c r="I7" s="3">
        <v>58764</v>
      </c>
      <c r="J7" s="3">
        <v>99487</v>
      </c>
      <c r="K7" s="3">
        <v>64291</v>
      </c>
      <c r="L7" s="3">
        <v>88035</v>
      </c>
      <c r="M7" s="3">
        <v>84923</v>
      </c>
      <c r="N7" s="3">
        <v>86349</v>
      </c>
      <c r="O7" s="3">
        <v>14758</v>
      </c>
      <c r="P7" s="14"/>
    </row>
    <row r="8" spans="1:16" ht="16" x14ac:dyDescent="0.2">
      <c r="A8" s="83" t="s">
        <v>13</v>
      </c>
      <c r="B8" s="84"/>
      <c r="C8" s="18">
        <f t="shared" si="0"/>
        <v>576350</v>
      </c>
      <c r="D8" s="3">
        <v>20063</v>
      </c>
      <c r="E8" s="3">
        <v>29059</v>
      </c>
      <c r="F8" s="3">
        <v>73760</v>
      </c>
      <c r="G8" s="3">
        <v>94618</v>
      </c>
      <c r="H8" s="3">
        <v>51664</v>
      </c>
      <c r="I8" s="3">
        <v>25229</v>
      </c>
      <c r="J8" s="3">
        <v>92763</v>
      </c>
      <c r="K8" s="3">
        <v>15942</v>
      </c>
      <c r="L8" s="3">
        <v>67052</v>
      </c>
      <c r="M8" s="3">
        <v>17194</v>
      </c>
      <c r="N8" s="3">
        <v>37907</v>
      </c>
      <c r="O8" s="3">
        <v>51099</v>
      </c>
      <c r="P8" s="14"/>
    </row>
    <row r="9" spans="1:16" ht="16" x14ac:dyDescent="0.2">
      <c r="A9" s="83" t="s">
        <v>14</v>
      </c>
      <c r="B9" s="84"/>
      <c r="C9" s="18">
        <f t="shared" si="0"/>
        <v>680148</v>
      </c>
      <c r="D9" s="3">
        <v>66776</v>
      </c>
      <c r="E9" s="3">
        <v>55594</v>
      </c>
      <c r="F9" s="3">
        <v>81688</v>
      </c>
      <c r="G9" s="3">
        <v>88916</v>
      </c>
      <c r="H9" s="3">
        <v>39114</v>
      </c>
      <c r="I9" s="3">
        <v>36825</v>
      </c>
      <c r="J9" s="3">
        <v>35134</v>
      </c>
      <c r="K9" s="3">
        <v>51783</v>
      </c>
      <c r="L9" s="3">
        <v>52447</v>
      </c>
      <c r="M9" s="3">
        <v>2862</v>
      </c>
      <c r="N9" s="3">
        <v>86464</v>
      </c>
      <c r="O9" s="3">
        <v>82545</v>
      </c>
      <c r="P9" s="14"/>
    </row>
    <row r="10" spans="1:16" ht="16" x14ac:dyDescent="0.2">
      <c r="A10" s="83" t="s">
        <v>15</v>
      </c>
      <c r="B10" s="84"/>
      <c r="C10" s="18">
        <f t="shared" si="0"/>
        <v>476868</v>
      </c>
      <c r="D10" s="3">
        <v>22821</v>
      </c>
      <c r="E10" s="3">
        <v>78528</v>
      </c>
      <c r="F10" s="3">
        <v>6742</v>
      </c>
      <c r="G10" s="3">
        <v>8548</v>
      </c>
      <c r="H10" s="3">
        <v>29041</v>
      </c>
      <c r="I10" s="3">
        <v>62414</v>
      </c>
      <c r="J10" s="3">
        <v>60533</v>
      </c>
      <c r="K10" s="3">
        <v>41071</v>
      </c>
      <c r="L10" s="3">
        <v>71899</v>
      </c>
      <c r="M10" s="3">
        <v>14373</v>
      </c>
      <c r="N10" s="3">
        <v>79045</v>
      </c>
      <c r="O10" s="3">
        <v>1853</v>
      </c>
      <c r="P10" s="14"/>
    </row>
    <row r="11" spans="1:16" ht="16" x14ac:dyDescent="0.2">
      <c r="A11" s="83" t="s">
        <v>16</v>
      </c>
      <c r="B11" s="84"/>
      <c r="C11" s="18">
        <f>IF(COUNTA(D11:O11)=0,"",SUM(D11:O11))</f>
        <v>863740</v>
      </c>
      <c r="D11" s="3">
        <v>71375</v>
      </c>
      <c r="E11" s="3">
        <v>96303</v>
      </c>
      <c r="F11" s="3">
        <v>47044</v>
      </c>
      <c r="G11" s="3">
        <v>73098</v>
      </c>
      <c r="H11" s="3">
        <v>80832</v>
      </c>
      <c r="I11" s="3">
        <v>90454</v>
      </c>
      <c r="J11" s="3">
        <v>62997</v>
      </c>
      <c r="K11" s="3">
        <v>61405</v>
      </c>
      <c r="L11" s="3">
        <v>66262</v>
      </c>
      <c r="M11" s="3">
        <v>67967</v>
      </c>
      <c r="N11" s="3">
        <v>81701</v>
      </c>
      <c r="O11" s="3">
        <v>64302</v>
      </c>
      <c r="P11" s="14"/>
    </row>
    <row r="12" spans="1:16" ht="16" x14ac:dyDescent="0.2">
      <c r="A12" s="83" t="s">
        <v>17</v>
      </c>
      <c r="B12" s="84"/>
      <c r="C12" s="18">
        <f>IF(COUNTA(D12:O12)=0,"",SUM(D12:O12))</f>
        <v>526780</v>
      </c>
      <c r="D12" s="3">
        <v>13914</v>
      </c>
      <c r="E12" s="3">
        <v>50191</v>
      </c>
      <c r="F12" s="3">
        <v>75672</v>
      </c>
      <c r="G12" s="3">
        <v>28192</v>
      </c>
      <c r="H12" s="3">
        <v>14569</v>
      </c>
      <c r="I12" s="3">
        <v>75788</v>
      </c>
      <c r="J12" s="3">
        <v>95840</v>
      </c>
      <c r="K12" s="3">
        <v>7633</v>
      </c>
      <c r="L12" s="3">
        <v>21648</v>
      </c>
      <c r="M12" s="3">
        <v>39813</v>
      </c>
      <c r="N12" s="3">
        <v>23181</v>
      </c>
      <c r="O12" s="3">
        <v>80339</v>
      </c>
      <c r="P12" s="7"/>
    </row>
    <row r="13" spans="1:16" ht="16" x14ac:dyDescent="0.2">
      <c r="A13" s="83" t="s">
        <v>18</v>
      </c>
      <c r="B13" s="84"/>
      <c r="C13" s="18">
        <f>IF(COUNTA(D13:O13)=0,"",SUM(D13:O13))</f>
        <v>679092</v>
      </c>
      <c r="D13" s="3">
        <v>44965</v>
      </c>
      <c r="E13" s="3">
        <v>83642</v>
      </c>
      <c r="F13" s="3">
        <v>72227</v>
      </c>
      <c r="G13" s="3">
        <v>62801</v>
      </c>
      <c r="H13" s="3">
        <v>62478</v>
      </c>
      <c r="I13" s="3">
        <v>45598</v>
      </c>
      <c r="J13" s="3">
        <v>95097</v>
      </c>
      <c r="K13" s="3">
        <v>74279</v>
      </c>
      <c r="L13" s="3">
        <v>18429</v>
      </c>
      <c r="M13" s="3">
        <v>38785</v>
      </c>
      <c r="N13" s="3">
        <v>8095</v>
      </c>
      <c r="O13" s="3">
        <v>72696</v>
      </c>
      <c r="P13" s="14"/>
    </row>
    <row r="14" spans="1:16" ht="16" x14ac:dyDescent="0.2">
      <c r="A14" s="83" t="s">
        <v>19</v>
      </c>
      <c r="B14" s="84"/>
      <c r="C14" s="18">
        <f t="shared" si="0"/>
        <v>575697</v>
      </c>
      <c r="D14" s="3">
        <v>24260</v>
      </c>
      <c r="E14" s="3">
        <v>54968</v>
      </c>
      <c r="F14" s="3">
        <v>97565</v>
      </c>
      <c r="G14" s="3">
        <v>88913</v>
      </c>
      <c r="H14" s="3">
        <v>39712</v>
      </c>
      <c r="I14" s="3">
        <v>11485</v>
      </c>
      <c r="J14" s="3">
        <v>22460</v>
      </c>
      <c r="K14" s="3">
        <v>52120</v>
      </c>
      <c r="L14" s="3">
        <v>34675</v>
      </c>
      <c r="M14" s="3">
        <v>79879</v>
      </c>
      <c r="N14" s="3">
        <v>34521</v>
      </c>
      <c r="O14" s="3">
        <v>35139</v>
      </c>
      <c r="P14" s="14"/>
    </row>
    <row r="15" spans="1:16" ht="16" x14ac:dyDescent="0.2">
      <c r="A15" s="87" t="s">
        <v>61</v>
      </c>
      <c r="B15" s="88"/>
      <c r="C15" s="19">
        <f>SUM(C7:C14)</f>
        <v>5077356</v>
      </c>
      <c r="D15" s="19">
        <f>SUM(D7:D14)</f>
        <v>292474</v>
      </c>
      <c r="E15" s="19">
        <f t="shared" ref="E15:O15" si="1">SUM(E7:E14)</f>
        <v>472829</v>
      </c>
      <c r="F15" s="19">
        <f t="shared" si="1"/>
        <v>545179</v>
      </c>
      <c r="G15" s="19">
        <f t="shared" si="1"/>
        <v>490785</v>
      </c>
      <c r="H15" s="19">
        <f t="shared" si="1"/>
        <v>330460</v>
      </c>
      <c r="I15" s="19">
        <f t="shared" si="1"/>
        <v>406557</v>
      </c>
      <c r="J15" s="19">
        <f t="shared" si="1"/>
        <v>564311</v>
      </c>
      <c r="K15" s="19">
        <f t="shared" si="1"/>
        <v>368524</v>
      </c>
      <c r="L15" s="19">
        <f t="shared" si="1"/>
        <v>420447</v>
      </c>
      <c r="M15" s="19">
        <f t="shared" si="1"/>
        <v>345796</v>
      </c>
      <c r="N15" s="19">
        <f t="shared" si="1"/>
        <v>437263</v>
      </c>
      <c r="O15" s="19">
        <f t="shared" si="1"/>
        <v>402731</v>
      </c>
      <c r="P15" s="20"/>
    </row>
    <row r="16" spans="1:16" ht="16" x14ac:dyDescent="0.2">
      <c r="A16" s="19" t="s">
        <v>74</v>
      </c>
      <c r="B16" s="19"/>
      <c r="C16" s="19"/>
      <c r="D16" s="19">
        <f>AVERAGE(D15:O15)</f>
        <v>423113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 ht="16" x14ac:dyDescent="0.2">
      <c r="A17" s="44"/>
      <c r="B17" s="45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6" x14ac:dyDescent="0.2">
      <c r="A18" s="48"/>
      <c r="B18" s="49"/>
      <c r="C18" s="50" t="s">
        <v>63</v>
      </c>
      <c r="D18" s="51" t="str">
        <f t="shared" ref="D18:O18" si="2">D5</f>
        <v>Januar</v>
      </c>
      <c r="E18" s="51" t="str">
        <f>E5</f>
        <v>Februar</v>
      </c>
      <c r="F18" s="51" t="str">
        <f t="shared" si="2"/>
        <v>Marts</v>
      </c>
      <c r="G18" s="51" t="str">
        <f t="shared" si="2"/>
        <v>April</v>
      </c>
      <c r="H18" s="51" t="str">
        <f t="shared" si="2"/>
        <v>Maj</v>
      </c>
      <c r="I18" s="51" t="str">
        <f t="shared" si="2"/>
        <v>Juni</v>
      </c>
      <c r="J18" s="51" t="str">
        <f t="shared" si="2"/>
        <v>Juli</v>
      </c>
      <c r="K18" s="51" t="str">
        <f t="shared" si="2"/>
        <v>August</v>
      </c>
      <c r="L18" s="51" t="str">
        <f t="shared" si="2"/>
        <v>September</v>
      </c>
      <c r="M18" s="51" t="str">
        <f t="shared" si="2"/>
        <v>Oktober</v>
      </c>
      <c r="N18" s="51" t="str">
        <f t="shared" si="2"/>
        <v>November</v>
      </c>
      <c r="O18" s="51" t="str">
        <f t="shared" si="2"/>
        <v>December</v>
      </c>
      <c r="P18" s="52"/>
    </row>
    <row r="19" spans="1:16" ht="16" x14ac:dyDescent="0.2">
      <c r="A19" s="53" t="s">
        <v>68</v>
      </c>
      <c r="B19" s="49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2"/>
    </row>
    <row r="20" spans="1:16" ht="16" x14ac:dyDescent="0.2">
      <c r="A20" s="85" t="s">
        <v>20</v>
      </c>
      <c r="B20" s="86"/>
      <c r="C20" s="56">
        <f>IF(COUNTA(D20:O20)=0,"",SUM(D20:O20))</f>
        <v>41987</v>
      </c>
      <c r="D20" s="3">
        <v>4367</v>
      </c>
      <c r="E20" s="3">
        <v>1194</v>
      </c>
      <c r="F20" s="3">
        <v>9139</v>
      </c>
      <c r="G20" s="3">
        <v>5023</v>
      </c>
      <c r="H20" s="3">
        <v>3021</v>
      </c>
      <c r="I20" s="3">
        <v>2139</v>
      </c>
      <c r="J20" s="3">
        <v>2347</v>
      </c>
      <c r="K20" s="3">
        <v>1607</v>
      </c>
      <c r="L20" s="3">
        <v>1633</v>
      </c>
      <c r="M20" s="3">
        <v>6015</v>
      </c>
      <c r="N20" s="3">
        <v>293</v>
      </c>
      <c r="O20" s="3">
        <v>5209</v>
      </c>
      <c r="P20" s="52"/>
    </row>
    <row r="21" spans="1:16" ht="16" x14ac:dyDescent="0.2">
      <c r="A21" s="85" t="s">
        <v>21</v>
      </c>
      <c r="B21" s="86"/>
      <c r="C21" s="56">
        <f t="shared" ref="C21:C59" si="3">IF(COUNTA(D21:O21)=0,"",SUM(D21:O21))</f>
        <v>53117</v>
      </c>
      <c r="D21" s="3">
        <v>7164</v>
      </c>
      <c r="E21" s="3">
        <v>2617</v>
      </c>
      <c r="F21" s="3">
        <v>159</v>
      </c>
      <c r="G21" s="3">
        <v>9594</v>
      </c>
      <c r="H21" s="3">
        <v>4254</v>
      </c>
      <c r="I21" s="3">
        <v>271</v>
      </c>
      <c r="J21" s="3">
        <v>8579</v>
      </c>
      <c r="K21" s="3">
        <v>6049</v>
      </c>
      <c r="L21" s="3">
        <v>8151</v>
      </c>
      <c r="M21" s="3">
        <v>1257</v>
      </c>
      <c r="N21" s="3">
        <v>2900</v>
      </c>
      <c r="O21" s="3">
        <v>2122</v>
      </c>
      <c r="P21" s="52"/>
    </row>
    <row r="22" spans="1:16" ht="16" x14ac:dyDescent="0.2">
      <c r="A22" s="85" t="s">
        <v>22</v>
      </c>
      <c r="B22" s="86"/>
      <c r="C22" s="56">
        <f t="shared" si="3"/>
        <v>72388</v>
      </c>
      <c r="D22" s="3">
        <v>2629</v>
      </c>
      <c r="E22" s="3">
        <v>6479</v>
      </c>
      <c r="F22" s="3">
        <v>4950</v>
      </c>
      <c r="G22" s="3">
        <v>2023</v>
      </c>
      <c r="H22" s="3">
        <v>360</v>
      </c>
      <c r="I22" s="3">
        <v>2542</v>
      </c>
      <c r="J22" s="3">
        <v>9854</v>
      </c>
      <c r="K22" s="3">
        <v>8982</v>
      </c>
      <c r="L22" s="3">
        <v>5587</v>
      </c>
      <c r="M22" s="3">
        <v>9505</v>
      </c>
      <c r="N22" s="3">
        <v>9991</v>
      </c>
      <c r="O22" s="3">
        <v>9486</v>
      </c>
      <c r="P22" s="52"/>
    </row>
    <row r="23" spans="1:16" ht="16" x14ac:dyDescent="0.2">
      <c r="A23" s="85" t="s">
        <v>23</v>
      </c>
      <c r="B23" s="86"/>
      <c r="C23" s="56">
        <f t="shared" si="3"/>
        <v>59644</v>
      </c>
      <c r="D23" s="3">
        <v>7108</v>
      </c>
      <c r="E23" s="3">
        <v>9806</v>
      </c>
      <c r="F23" s="3">
        <v>5833</v>
      </c>
      <c r="G23" s="3">
        <v>178</v>
      </c>
      <c r="H23" s="3">
        <v>9823</v>
      </c>
      <c r="I23" s="3">
        <v>2032</v>
      </c>
      <c r="J23" s="3">
        <v>2061</v>
      </c>
      <c r="K23" s="3">
        <v>764</v>
      </c>
      <c r="L23" s="3">
        <v>771</v>
      </c>
      <c r="M23" s="3">
        <v>8002</v>
      </c>
      <c r="N23" s="3">
        <v>5262</v>
      </c>
      <c r="O23" s="3">
        <v>8004</v>
      </c>
      <c r="P23" s="52"/>
    </row>
    <row r="24" spans="1:16" ht="16" x14ac:dyDescent="0.2">
      <c r="A24" s="85" t="s">
        <v>24</v>
      </c>
      <c r="B24" s="86"/>
      <c r="C24" s="56">
        <f t="shared" si="3"/>
        <v>75089</v>
      </c>
      <c r="D24" s="3">
        <v>2381</v>
      </c>
      <c r="E24" s="3">
        <v>4812</v>
      </c>
      <c r="F24" s="3">
        <v>8782</v>
      </c>
      <c r="G24" s="3">
        <v>8893</v>
      </c>
      <c r="H24" s="3">
        <v>4503</v>
      </c>
      <c r="I24" s="3">
        <v>5233</v>
      </c>
      <c r="J24" s="3">
        <v>7891</v>
      </c>
      <c r="K24" s="3">
        <v>7801</v>
      </c>
      <c r="L24" s="3">
        <v>1947</v>
      </c>
      <c r="M24" s="3">
        <v>6412</v>
      </c>
      <c r="N24" s="3">
        <v>7555</v>
      </c>
      <c r="O24" s="3">
        <v>8879</v>
      </c>
      <c r="P24" s="52"/>
    </row>
    <row r="25" spans="1:16" ht="16" x14ac:dyDescent="0.2">
      <c r="A25" s="85" t="s">
        <v>25</v>
      </c>
      <c r="B25" s="86"/>
      <c r="C25" s="56">
        <f t="shared" si="3"/>
        <v>73492</v>
      </c>
      <c r="D25" s="3">
        <v>1478</v>
      </c>
      <c r="E25" s="3">
        <v>8873</v>
      </c>
      <c r="F25" s="3">
        <v>9390</v>
      </c>
      <c r="G25" s="3">
        <v>9627</v>
      </c>
      <c r="H25" s="3">
        <v>5874</v>
      </c>
      <c r="I25" s="3">
        <v>673</v>
      </c>
      <c r="J25" s="3">
        <v>6627</v>
      </c>
      <c r="K25" s="3">
        <v>5442</v>
      </c>
      <c r="L25" s="3">
        <v>6913</v>
      </c>
      <c r="M25" s="3">
        <v>3209</v>
      </c>
      <c r="N25" s="3">
        <v>6389</v>
      </c>
      <c r="O25" s="3">
        <v>8997</v>
      </c>
      <c r="P25" s="52"/>
    </row>
    <row r="26" spans="1:16" ht="16" x14ac:dyDescent="0.2">
      <c r="A26" s="85" t="s">
        <v>26</v>
      </c>
      <c r="B26" s="86"/>
      <c r="C26" s="56">
        <f t="shared" si="3"/>
        <v>46096</v>
      </c>
      <c r="D26" s="3">
        <v>7142</v>
      </c>
      <c r="E26" s="3">
        <v>4071</v>
      </c>
      <c r="F26" s="3">
        <v>2022</v>
      </c>
      <c r="G26" s="3">
        <v>2388</v>
      </c>
      <c r="H26" s="3">
        <v>2634</v>
      </c>
      <c r="I26" s="3">
        <v>1204</v>
      </c>
      <c r="J26" s="3">
        <v>4721</v>
      </c>
      <c r="K26" s="3">
        <v>665</v>
      </c>
      <c r="L26" s="3">
        <v>1248</v>
      </c>
      <c r="M26" s="3">
        <v>6726</v>
      </c>
      <c r="N26" s="3">
        <v>7856</v>
      </c>
      <c r="O26" s="3">
        <v>5419</v>
      </c>
      <c r="P26" s="52"/>
    </row>
    <row r="27" spans="1:16" ht="16" x14ac:dyDescent="0.2">
      <c r="A27" s="85" t="s">
        <v>27</v>
      </c>
      <c r="B27" s="86"/>
      <c r="C27" s="56">
        <f t="shared" si="3"/>
        <v>62155</v>
      </c>
      <c r="D27" s="3">
        <v>8952</v>
      </c>
      <c r="E27" s="3">
        <v>9778</v>
      </c>
      <c r="F27" s="3">
        <v>9308</v>
      </c>
      <c r="G27" s="3">
        <v>1846</v>
      </c>
      <c r="H27" s="3">
        <v>1394</v>
      </c>
      <c r="I27" s="3">
        <v>6601</v>
      </c>
      <c r="J27" s="3">
        <v>5320</v>
      </c>
      <c r="K27" s="3">
        <v>3621</v>
      </c>
      <c r="L27" s="3">
        <v>5378</v>
      </c>
      <c r="M27" s="3">
        <v>7797</v>
      </c>
      <c r="N27" s="3">
        <v>785</v>
      </c>
      <c r="O27" s="3">
        <v>1375</v>
      </c>
      <c r="P27" s="52"/>
    </row>
    <row r="28" spans="1:16" ht="16" x14ac:dyDescent="0.2">
      <c r="A28" s="85" t="s">
        <v>28</v>
      </c>
      <c r="B28" s="86"/>
      <c r="C28" s="56">
        <f t="shared" si="3"/>
        <v>64548</v>
      </c>
      <c r="D28" s="3">
        <v>9756</v>
      </c>
      <c r="E28" s="3">
        <v>9166</v>
      </c>
      <c r="F28" s="3">
        <v>7842</v>
      </c>
      <c r="G28" s="3">
        <v>4732</v>
      </c>
      <c r="H28" s="3">
        <v>2886</v>
      </c>
      <c r="I28" s="3">
        <v>5956</v>
      </c>
      <c r="J28" s="3">
        <v>7056</v>
      </c>
      <c r="K28" s="3">
        <v>6685</v>
      </c>
      <c r="L28" s="3">
        <v>4261</v>
      </c>
      <c r="M28" s="3">
        <v>1151</v>
      </c>
      <c r="N28" s="3">
        <v>4951</v>
      </c>
      <c r="O28" s="3">
        <v>106</v>
      </c>
      <c r="P28" s="52"/>
    </row>
    <row r="29" spans="1:16" ht="16" x14ac:dyDescent="0.2">
      <c r="A29" s="85" t="s">
        <v>29</v>
      </c>
      <c r="B29" s="86"/>
      <c r="C29" s="56">
        <f t="shared" si="3"/>
        <v>57564</v>
      </c>
      <c r="D29" s="3">
        <v>7695</v>
      </c>
      <c r="E29" s="3">
        <v>9934</v>
      </c>
      <c r="F29" s="3">
        <v>5629</v>
      </c>
      <c r="G29" s="3">
        <v>5860</v>
      </c>
      <c r="H29" s="3">
        <v>8670</v>
      </c>
      <c r="I29" s="3">
        <v>34</v>
      </c>
      <c r="J29" s="3">
        <v>3848</v>
      </c>
      <c r="K29" s="3">
        <v>4281</v>
      </c>
      <c r="L29" s="3">
        <v>2316</v>
      </c>
      <c r="M29" s="3">
        <v>1036</v>
      </c>
      <c r="N29" s="3">
        <v>5391</v>
      </c>
      <c r="O29" s="3">
        <v>2870</v>
      </c>
      <c r="P29" s="52"/>
    </row>
    <row r="30" spans="1:16" ht="16" x14ac:dyDescent="0.2">
      <c r="A30" s="85" t="s">
        <v>30</v>
      </c>
      <c r="B30" s="86"/>
      <c r="C30" s="56">
        <f t="shared" si="3"/>
        <v>43971</v>
      </c>
      <c r="D30" s="3">
        <v>28</v>
      </c>
      <c r="E30" s="3">
        <v>3191</v>
      </c>
      <c r="F30" s="3">
        <v>7325</v>
      </c>
      <c r="G30" s="3">
        <v>7278</v>
      </c>
      <c r="H30" s="3">
        <v>4633</v>
      </c>
      <c r="I30" s="3">
        <v>2773</v>
      </c>
      <c r="J30" s="3">
        <v>1124</v>
      </c>
      <c r="K30" s="3">
        <v>9471</v>
      </c>
      <c r="L30" s="3">
        <v>2885</v>
      </c>
      <c r="M30" s="3">
        <v>1750</v>
      </c>
      <c r="N30" s="3">
        <v>3204</v>
      </c>
      <c r="O30" s="3">
        <v>309</v>
      </c>
      <c r="P30" s="52"/>
    </row>
    <row r="31" spans="1:16" ht="16" x14ac:dyDescent="0.2">
      <c r="A31" s="85" t="s">
        <v>31</v>
      </c>
      <c r="B31" s="86"/>
      <c r="C31" s="56">
        <f t="shared" si="3"/>
        <v>62911</v>
      </c>
      <c r="D31" s="3">
        <v>9554</v>
      </c>
      <c r="E31" s="3">
        <v>4443</v>
      </c>
      <c r="F31" s="3">
        <v>3900</v>
      </c>
      <c r="G31" s="3">
        <v>8688</v>
      </c>
      <c r="H31" s="3">
        <v>7247</v>
      </c>
      <c r="I31" s="3">
        <v>450</v>
      </c>
      <c r="J31" s="3">
        <v>2415</v>
      </c>
      <c r="K31" s="3">
        <v>1744</v>
      </c>
      <c r="L31" s="3">
        <v>7579</v>
      </c>
      <c r="M31" s="3">
        <v>7611</v>
      </c>
      <c r="N31" s="3">
        <v>2294</v>
      </c>
      <c r="O31" s="3">
        <v>6986</v>
      </c>
      <c r="P31" s="52"/>
    </row>
    <row r="32" spans="1:16" ht="16" x14ac:dyDescent="0.2">
      <c r="A32" s="85" t="s">
        <v>32</v>
      </c>
      <c r="B32" s="86"/>
      <c r="C32" s="56">
        <f t="shared" si="3"/>
        <v>85883</v>
      </c>
      <c r="D32" s="3">
        <v>8342</v>
      </c>
      <c r="E32" s="3">
        <v>9690</v>
      </c>
      <c r="F32" s="3">
        <v>6505</v>
      </c>
      <c r="G32" s="3">
        <v>4503</v>
      </c>
      <c r="H32" s="3">
        <v>6872</v>
      </c>
      <c r="I32" s="3">
        <v>8688</v>
      </c>
      <c r="J32" s="3">
        <v>7847</v>
      </c>
      <c r="K32" s="3">
        <v>9164</v>
      </c>
      <c r="L32" s="3">
        <v>830</v>
      </c>
      <c r="M32" s="3">
        <v>7812</v>
      </c>
      <c r="N32" s="3">
        <v>9044</v>
      </c>
      <c r="O32" s="3">
        <v>6586</v>
      </c>
      <c r="P32" s="52"/>
    </row>
    <row r="33" spans="1:16" ht="16" x14ac:dyDescent="0.2">
      <c r="A33" s="85" t="s">
        <v>33</v>
      </c>
      <c r="B33" s="86"/>
      <c r="C33" s="56">
        <f t="shared" si="3"/>
        <v>63456</v>
      </c>
      <c r="D33" s="3">
        <v>4789</v>
      </c>
      <c r="E33" s="3">
        <v>5083</v>
      </c>
      <c r="F33" s="3">
        <v>7322</v>
      </c>
      <c r="G33" s="3">
        <v>8641</v>
      </c>
      <c r="H33" s="3">
        <v>3777</v>
      </c>
      <c r="I33" s="3">
        <v>1641</v>
      </c>
      <c r="J33" s="3">
        <v>7659</v>
      </c>
      <c r="K33" s="3">
        <v>8820</v>
      </c>
      <c r="L33" s="3">
        <v>8414</v>
      </c>
      <c r="M33" s="3">
        <v>2960</v>
      </c>
      <c r="N33" s="3">
        <v>987</v>
      </c>
      <c r="O33" s="3">
        <v>3363</v>
      </c>
      <c r="P33" s="52"/>
    </row>
    <row r="34" spans="1:16" ht="16" x14ac:dyDescent="0.2">
      <c r="A34" s="85" t="s">
        <v>34</v>
      </c>
      <c r="B34" s="86"/>
      <c r="C34" s="56">
        <f t="shared" si="3"/>
        <v>58831</v>
      </c>
      <c r="D34" s="3">
        <v>2806</v>
      </c>
      <c r="E34" s="3">
        <v>8116</v>
      </c>
      <c r="F34" s="3">
        <v>5763</v>
      </c>
      <c r="G34" s="3">
        <v>8219</v>
      </c>
      <c r="H34" s="3">
        <v>1317</v>
      </c>
      <c r="I34" s="3">
        <v>501</v>
      </c>
      <c r="J34" s="3">
        <v>4745</v>
      </c>
      <c r="K34" s="3">
        <v>6097</v>
      </c>
      <c r="L34" s="3">
        <v>9043</v>
      </c>
      <c r="M34" s="3">
        <v>6640</v>
      </c>
      <c r="N34" s="3">
        <v>295</v>
      </c>
      <c r="O34" s="3">
        <v>5289</v>
      </c>
      <c r="P34" s="52"/>
    </row>
    <row r="35" spans="1:16" ht="16" x14ac:dyDescent="0.2">
      <c r="A35" s="85" t="s">
        <v>35</v>
      </c>
      <c r="B35" s="86"/>
      <c r="C35" s="56">
        <f t="shared" si="3"/>
        <v>54290</v>
      </c>
      <c r="D35" s="3">
        <v>7740</v>
      </c>
      <c r="E35" s="3">
        <v>5174</v>
      </c>
      <c r="F35" s="3">
        <v>5545</v>
      </c>
      <c r="G35" s="3">
        <v>9952</v>
      </c>
      <c r="H35" s="3">
        <v>3122</v>
      </c>
      <c r="I35" s="3">
        <v>1766</v>
      </c>
      <c r="J35" s="3">
        <v>669</v>
      </c>
      <c r="K35" s="3">
        <v>2353</v>
      </c>
      <c r="L35" s="3">
        <v>2828</v>
      </c>
      <c r="M35" s="3">
        <v>7595</v>
      </c>
      <c r="N35" s="3">
        <v>4360</v>
      </c>
      <c r="O35" s="3">
        <v>3186</v>
      </c>
      <c r="P35" s="52"/>
    </row>
    <row r="36" spans="1:16" ht="16" x14ac:dyDescent="0.2">
      <c r="A36" s="85" t="s">
        <v>36</v>
      </c>
      <c r="B36" s="86"/>
      <c r="C36" s="56">
        <f t="shared" si="3"/>
        <v>59283</v>
      </c>
      <c r="D36" s="3">
        <v>7152</v>
      </c>
      <c r="E36" s="3">
        <v>7074</v>
      </c>
      <c r="F36" s="3">
        <v>7587</v>
      </c>
      <c r="G36" s="3">
        <v>5584</v>
      </c>
      <c r="H36" s="3">
        <v>157</v>
      </c>
      <c r="I36" s="3">
        <v>5933</v>
      </c>
      <c r="J36" s="3">
        <v>6772</v>
      </c>
      <c r="K36" s="3">
        <v>504</v>
      </c>
      <c r="L36" s="3">
        <v>1920</v>
      </c>
      <c r="M36" s="3">
        <v>7003</v>
      </c>
      <c r="N36" s="3">
        <v>3829</v>
      </c>
      <c r="O36" s="3">
        <v>5768</v>
      </c>
      <c r="P36" s="52"/>
    </row>
    <row r="37" spans="1:16" ht="16" x14ac:dyDescent="0.2">
      <c r="A37" s="85" t="s">
        <v>37</v>
      </c>
      <c r="B37" s="86"/>
      <c r="C37" s="56">
        <f t="shared" si="3"/>
        <v>53028</v>
      </c>
      <c r="D37" s="3">
        <v>3207</v>
      </c>
      <c r="E37" s="3">
        <v>7834</v>
      </c>
      <c r="F37" s="3">
        <v>2995</v>
      </c>
      <c r="G37" s="3">
        <v>2342</v>
      </c>
      <c r="H37" s="3">
        <v>1180</v>
      </c>
      <c r="I37" s="3">
        <v>4271</v>
      </c>
      <c r="J37" s="3">
        <v>2340</v>
      </c>
      <c r="K37" s="3">
        <v>5498</v>
      </c>
      <c r="L37" s="3">
        <v>1276</v>
      </c>
      <c r="M37" s="3">
        <v>5217</v>
      </c>
      <c r="N37" s="3">
        <v>9837</v>
      </c>
      <c r="O37" s="3">
        <v>7031</v>
      </c>
      <c r="P37" s="52"/>
    </row>
    <row r="38" spans="1:16" ht="16" x14ac:dyDescent="0.2">
      <c r="A38" s="85" t="s">
        <v>38</v>
      </c>
      <c r="B38" s="86"/>
      <c r="C38" s="56">
        <f t="shared" si="3"/>
        <v>64491</v>
      </c>
      <c r="D38" s="3">
        <v>1926</v>
      </c>
      <c r="E38" s="3">
        <v>2976</v>
      </c>
      <c r="F38" s="3">
        <v>3038</v>
      </c>
      <c r="G38" s="3">
        <v>8304</v>
      </c>
      <c r="H38" s="3">
        <v>6390</v>
      </c>
      <c r="I38" s="3">
        <v>6690</v>
      </c>
      <c r="J38" s="3">
        <v>8788</v>
      </c>
      <c r="K38" s="3">
        <v>9895</v>
      </c>
      <c r="L38" s="3">
        <v>4972</v>
      </c>
      <c r="M38" s="3">
        <v>1598</v>
      </c>
      <c r="N38" s="3">
        <v>9312</v>
      </c>
      <c r="O38" s="3">
        <v>602</v>
      </c>
      <c r="P38" s="52"/>
    </row>
    <row r="39" spans="1:16" ht="16" x14ac:dyDescent="0.2">
      <c r="A39" s="85" t="s">
        <v>39</v>
      </c>
      <c r="B39" s="86"/>
      <c r="C39" s="56">
        <f t="shared" si="3"/>
        <v>67777</v>
      </c>
      <c r="D39" s="3">
        <v>8384</v>
      </c>
      <c r="E39" s="3">
        <v>7005</v>
      </c>
      <c r="F39" s="3">
        <v>4441</v>
      </c>
      <c r="G39" s="3">
        <v>4782</v>
      </c>
      <c r="H39" s="3">
        <v>4368</v>
      </c>
      <c r="I39" s="3">
        <v>2611</v>
      </c>
      <c r="J39" s="3">
        <v>4322</v>
      </c>
      <c r="K39" s="3">
        <v>8170</v>
      </c>
      <c r="L39" s="3">
        <v>4439</v>
      </c>
      <c r="M39" s="3">
        <v>5411</v>
      </c>
      <c r="N39" s="3">
        <v>7642</v>
      </c>
      <c r="O39" s="3">
        <v>6202</v>
      </c>
      <c r="P39" s="52"/>
    </row>
    <row r="40" spans="1:16" ht="16" x14ac:dyDescent="0.2">
      <c r="A40" s="85" t="s">
        <v>40</v>
      </c>
      <c r="B40" s="86"/>
      <c r="C40" s="56">
        <f t="shared" si="3"/>
        <v>42519</v>
      </c>
      <c r="D40" s="3">
        <v>4882</v>
      </c>
      <c r="E40" s="3">
        <v>2310</v>
      </c>
      <c r="F40" s="3">
        <v>341</v>
      </c>
      <c r="G40" s="3">
        <v>5763</v>
      </c>
      <c r="H40" s="3">
        <v>7013</v>
      </c>
      <c r="I40" s="3">
        <v>9077</v>
      </c>
      <c r="J40" s="3">
        <v>1150</v>
      </c>
      <c r="K40" s="3">
        <v>2244</v>
      </c>
      <c r="L40" s="3">
        <v>5301</v>
      </c>
      <c r="M40" s="3">
        <v>3521</v>
      </c>
      <c r="N40" s="3">
        <v>200</v>
      </c>
      <c r="O40" s="3">
        <v>717</v>
      </c>
      <c r="P40" s="52"/>
    </row>
    <row r="41" spans="1:16" ht="16" x14ac:dyDescent="0.2">
      <c r="A41" s="85" t="s">
        <v>41</v>
      </c>
      <c r="B41" s="86"/>
      <c r="C41" s="56">
        <f t="shared" si="3"/>
        <v>52119</v>
      </c>
      <c r="D41" s="3">
        <v>874</v>
      </c>
      <c r="E41" s="3">
        <v>5852</v>
      </c>
      <c r="F41" s="3">
        <v>8332</v>
      </c>
      <c r="G41" s="3">
        <v>2139</v>
      </c>
      <c r="H41" s="3">
        <v>4696</v>
      </c>
      <c r="I41" s="3">
        <v>803</v>
      </c>
      <c r="J41" s="3">
        <v>3312</v>
      </c>
      <c r="K41" s="3">
        <v>9744</v>
      </c>
      <c r="L41" s="3">
        <v>3526</v>
      </c>
      <c r="M41" s="3">
        <v>1815</v>
      </c>
      <c r="N41" s="3">
        <v>4124</v>
      </c>
      <c r="O41" s="3">
        <v>6902</v>
      </c>
      <c r="P41" s="52"/>
    </row>
    <row r="42" spans="1:16" ht="16" x14ac:dyDescent="0.2">
      <c r="A42" s="85" t="s">
        <v>42</v>
      </c>
      <c r="B42" s="86"/>
      <c r="C42" s="56">
        <f t="shared" si="3"/>
        <v>43480</v>
      </c>
      <c r="D42" s="3">
        <v>1769</v>
      </c>
      <c r="E42" s="3">
        <v>4339</v>
      </c>
      <c r="F42" s="3">
        <v>6858</v>
      </c>
      <c r="G42" s="3">
        <v>2968</v>
      </c>
      <c r="H42" s="3">
        <v>9847</v>
      </c>
      <c r="I42" s="3">
        <v>4588</v>
      </c>
      <c r="J42" s="3">
        <v>4135</v>
      </c>
      <c r="K42" s="3">
        <v>5173</v>
      </c>
      <c r="L42" s="3">
        <v>172</v>
      </c>
      <c r="M42" s="3">
        <v>413</v>
      </c>
      <c r="N42" s="3">
        <v>2680</v>
      </c>
      <c r="O42" s="3">
        <v>538</v>
      </c>
      <c r="P42" s="52"/>
    </row>
    <row r="43" spans="1:16" ht="16" x14ac:dyDescent="0.2">
      <c r="A43" s="85" t="s">
        <v>43</v>
      </c>
      <c r="B43" s="86"/>
      <c r="C43" s="56">
        <f t="shared" si="3"/>
        <v>65047</v>
      </c>
      <c r="D43" s="3">
        <v>9194</v>
      </c>
      <c r="E43" s="3">
        <v>8573</v>
      </c>
      <c r="F43" s="3">
        <v>7757</v>
      </c>
      <c r="G43" s="3">
        <v>1471</v>
      </c>
      <c r="H43" s="3">
        <v>4823</v>
      </c>
      <c r="I43" s="3">
        <v>1976</v>
      </c>
      <c r="J43" s="3">
        <v>4923</v>
      </c>
      <c r="K43" s="3">
        <v>4845</v>
      </c>
      <c r="L43" s="3">
        <v>4936</v>
      </c>
      <c r="M43" s="3">
        <v>5368</v>
      </c>
      <c r="N43" s="3">
        <v>6535</v>
      </c>
      <c r="O43" s="3">
        <v>4646</v>
      </c>
      <c r="P43" s="52"/>
    </row>
    <row r="44" spans="1:16" ht="16" x14ac:dyDescent="0.2">
      <c r="A44" s="85" t="s">
        <v>44</v>
      </c>
      <c r="B44" s="86"/>
      <c r="C44" s="56">
        <f t="shared" si="3"/>
        <v>44910</v>
      </c>
      <c r="D44" s="3">
        <v>6261</v>
      </c>
      <c r="E44" s="3">
        <v>189</v>
      </c>
      <c r="F44" s="3">
        <v>821</v>
      </c>
      <c r="G44" s="3">
        <v>461</v>
      </c>
      <c r="H44" s="3">
        <v>71</v>
      </c>
      <c r="I44" s="3">
        <v>4931</v>
      </c>
      <c r="J44" s="3">
        <v>6382</v>
      </c>
      <c r="K44" s="3">
        <v>1000</v>
      </c>
      <c r="L44" s="3">
        <v>1814</v>
      </c>
      <c r="M44" s="3">
        <v>9127</v>
      </c>
      <c r="N44" s="3">
        <v>9500</v>
      </c>
      <c r="O44" s="3">
        <v>4353</v>
      </c>
      <c r="P44" s="52"/>
    </row>
    <row r="45" spans="1:16" ht="16" x14ac:dyDescent="0.2">
      <c r="A45" s="85" t="s">
        <v>45</v>
      </c>
      <c r="B45" s="86"/>
      <c r="C45" s="56">
        <f t="shared" si="3"/>
        <v>52719</v>
      </c>
      <c r="D45" s="3">
        <v>8582</v>
      </c>
      <c r="E45" s="3">
        <v>494</v>
      </c>
      <c r="F45" s="3">
        <v>1766</v>
      </c>
      <c r="G45" s="3">
        <v>4067</v>
      </c>
      <c r="H45" s="3">
        <v>4179</v>
      </c>
      <c r="I45" s="3">
        <v>3193</v>
      </c>
      <c r="J45" s="3">
        <v>1607</v>
      </c>
      <c r="K45" s="3">
        <v>4476</v>
      </c>
      <c r="L45" s="3">
        <v>6757</v>
      </c>
      <c r="M45" s="3">
        <v>7111</v>
      </c>
      <c r="N45" s="3">
        <v>3365</v>
      </c>
      <c r="O45" s="3">
        <v>7122</v>
      </c>
      <c r="P45" s="52"/>
    </row>
    <row r="46" spans="1:16" ht="16" x14ac:dyDescent="0.2">
      <c r="A46" s="85" t="s">
        <v>46</v>
      </c>
      <c r="B46" s="86"/>
      <c r="C46" s="56">
        <f t="shared" si="3"/>
        <v>66372</v>
      </c>
      <c r="D46" s="3">
        <v>7672</v>
      </c>
      <c r="E46" s="3">
        <v>8193</v>
      </c>
      <c r="F46" s="3">
        <v>891</v>
      </c>
      <c r="G46" s="3">
        <v>5423</v>
      </c>
      <c r="H46" s="3">
        <v>5140</v>
      </c>
      <c r="I46" s="3">
        <v>8700</v>
      </c>
      <c r="J46" s="3">
        <v>5885</v>
      </c>
      <c r="K46" s="3">
        <v>1543</v>
      </c>
      <c r="L46" s="3">
        <v>8472</v>
      </c>
      <c r="M46" s="3">
        <v>1631</v>
      </c>
      <c r="N46" s="3">
        <v>3693</v>
      </c>
      <c r="O46" s="3">
        <v>9129</v>
      </c>
      <c r="P46" s="52"/>
    </row>
    <row r="47" spans="1:16" ht="16" x14ac:dyDescent="0.2">
      <c r="A47" s="85" t="s">
        <v>47</v>
      </c>
      <c r="B47" s="86"/>
      <c r="C47" s="56">
        <f t="shared" si="3"/>
        <v>43495</v>
      </c>
      <c r="D47" s="3">
        <v>3178</v>
      </c>
      <c r="E47" s="3">
        <v>7583</v>
      </c>
      <c r="F47" s="3">
        <v>504</v>
      </c>
      <c r="G47" s="3">
        <v>3721</v>
      </c>
      <c r="H47" s="3">
        <v>4908</v>
      </c>
      <c r="I47" s="3">
        <v>1105</v>
      </c>
      <c r="J47" s="3">
        <v>3664</v>
      </c>
      <c r="K47" s="3">
        <v>4620</v>
      </c>
      <c r="L47" s="3">
        <v>1951</v>
      </c>
      <c r="M47" s="3">
        <v>4232</v>
      </c>
      <c r="N47" s="3">
        <v>3561</v>
      </c>
      <c r="O47" s="3">
        <v>4468</v>
      </c>
      <c r="P47" s="52"/>
    </row>
    <row r="48" spans="1:16" ht="16" x14ac:dyDescent="0.2">
      <c r="A48" s="85" t="s">
        <v>48</v>
      </c>
      <c r="B48" s="86"/>
      <c r="C48" s="56">
        <f t="shared" si="3"/>
        <v>56302</v>
      </c>
      <c r="D48" s="3">
        <v>806</v>
      </c>
      <c r="E48" s="3">
        <v>828</v>
      </c>
      <c r="F48" s="3">
        <v>5347</v>
      </c>
      <c r="G48" s="3">
        <v>6674</v>
      </c>
      <c r="H48" s="3">
        <v>3092</v>
      </c>
      <c r="I48" s="3">
        <v>8153</v>
      </c>
      <c r="J48" s="3">
        <v>9088</v>
      </c>
      <c r="K48" s="3">
        <v>895</v>
      </c>
      <c r="L48" s="3">
        <v>8635</v>
      </c>
      <c r="M48" s="3">
        <v>1070</v>
      </c>
      <c r="N48" s="3">
        <v>5530</v>
      </c>
      <c r="O48" s="3">
        <v>6184</v>
      </c>
      <c r="P48" s="52"/>
    </row>
    <row r="49" spans="1:17" ht="16" x14ac:dyDescent="0.2">
      <c r="A49" s="85" t="s">
        <v>49</v>
      </c>
      <c r="B49" s="86"/>
      <c r="C49" s="56">
        <f t="shared" si="3"/>
        <v>66550</v>
      </c>
      <c r="D49" s="3">
        <v>9592</v>
      </c>
      <c r="E49" s="3">
        <v>9613</v>
      </c>
      <c r="F49" s="3">
        <v>9310</v>
      </c>
      <c r="G49" s="3">
        <v>631</v>
      </c>
      <c r="H49" s="3">
        <v>8268</v>
      </c>
      <c r="I49" s="3">
        <v>7882</v>
      </c>
      <c r="J49" s="3">
        <v>1438</v>
      </c>
      <c r="K49" s="3">
        <v>6823</v>
      </c>
      <c r="L49" s="3">
        <v>1900</v>
      </c>
      <c r="M49" s="3">
        <v>3823</v>
      </c>
      <c r="N49" s="3">
        <v>6190</v>
      </c>
      <c r="O49" s="3">
        <v>1080</v>
      </c>
      <c r="P49" s="52"/>
    </row>
    <row r="50" spans="1:17" ht="16" x14ac:dyDescent="0.2">
      <c r="A50" s="85" t="s">
        <v>50</v>
      </c>
      <c r="B50" s="86"/>
      <c r="C50" s="56">
        <f t="shared" si="3"/>
        <v>46426</v>
      </c>
      <c r="D50" s="3">
        <v>1870</v>
      </c>
      <c r="E50" s="3">
        <v>6714</v>
      </c>
      <c r="F50" s="3">
        <v>6295</v>
      </c>
      <c r="G50" s="3">
        <v>8232</v>
      </c>
      <c r="H50" s="3">
        <v>5403</v>
      </c>
      <c r="I50" s="3">
        <v>2426</v>
      </c>
      <c r="J50" s="3">
        <v>2395</v>
      </c>
      <c r="K50" s="3">
        <v>9676</v>
      </c>
      <c r="L50" s="3">
        <v>1503</v>
      </c>
      <c r="M50" s="3">
        <v>576</v>
      </c>
      <c r="N50" s="3">
        <v>473</v>
      </c>
      <c r="O50" s="3">
        <v>863</v>
      </c>
      <c r="P50" s="52"/>
    </row>
    <row r="51" spans="1:17" ht="16" x14ac:dyDescent="0.2">
      <c r="A51" s="85" t="s">
        <v>51</v>
      </c>
      <c r="B51" s="86"/>
      <c r="C51" s="56">
        <f t="shared" si="3"/>
        <v>69721</v>
      </c>
      <c r="D51" s="3">
        <v>9644</v>
      </c>
      <c r="E51" s="3">
        <v>9184</v>
      </c>
      <c r="F51" s="3">
        <v>9403</v>
      </c>
      <c r="G51" s="3">
        <v>5322</v>
      </c>
      <c r="H51" s="3">
        <v>949</v>
      </c>
      <c r="I51" s="3">
        <v>6980</v>
      </c>
      <c r="J51" s="3">
        <v>469</v>
      </c>
      <c r="K51" s="3">
        <v>7249</v>
      </c>
      <c r="L51" s="3">
        <v>6301</v>
      </c>
      <c r="M51" s="3">
        <v>1359</v>
      </c>
      <c r="N51" s="3">
        <v>6254</v>
      </c>
      <c r="O51" s="3">
        <v>6607</v>
      </c>
      <c r="P51" s="52"/>
    </row>
    <row r="52" spans="1:17" ht="16" x14ac:dyDescent="0.2">
      <c r="A52" s="85" t="s">
        <v>52</v>
      </c>
      <c r="B52" s="86"/>
      <c r="C52" s="56">
        <f t="shared" si="3"/>
        <v>55558</v>
      </c>
      <c r="D52" s="3">
        <v>3359</v>
      </c>
      <c r="E52" s="3">
        <v>4526</v>
      </c>
      <c r="F52" s="3">
        <v>6529</v>
      </c>
      <c r="G52" s="3">
        <v>3656</v>
      </c>
      <c r="H52" s="3">
        <v>4587</v>
      </c>
      <c r="I52" s="3">
        <v>1841</v>
      </c>
      <c r="J52" s="3">
        <v>3575</v>
      </c>
      <c r="K52" s="3">
        <v>7843</v>
      </c>
      <c r="L52" s="3">
        <v>8190</v>
      </c>
      <c r="M52" s="3">
        <v>2505</v>
      </c>
      <c r="N52" s="3">
        <v>6289</v>
      </c>
      <c r="O52" s="3">
        <v>2658</v>
      </c>
      <c r="P52" s="52"/>
    </row>
    <row r="53" spans="1:17" ht="16" x14ac:dyDescent="0.2">
      <c r="A53" s="85" t="s">
        <v>53</v>
      </c>
      <c r="B53" s="86"/>
      <c r="C53" s="56">
        <f t="shared" si="3"/>
        <v>55903</v>
      </c>
      <c r="D53" s="3">
        <v>8492</v>
      </c>
      <c r="E53" s="3">
        <v>213</v>
      </c>
      <c r="F53" s="3">
        <v>896</v>
      </c>
      <c r="G53" s="3">
        <v>4660</v>
      </c>
      <c r="H53" s="3">
        <v>7790</v>
      </c>
      <c r="I53" s="3">
        <v>2065</v>
      </c>
      <c r="J53" s="3">
        <v>5256</v>
      </c>
      <c r="K53" s="3">
        <v>4451</v>
      </c>
      <c r="L53" s="3">
        <v>8252</v>
      </c>
      <c r="M53" s="3">
        <v>4016</v>
      </c>
      <c r="N53" s="3">
        <v>6790</v>
      </c>
      <c r="O53" s="3">
        <v>3022</v>
      </c>
      <c r="P53" s="52"/>
    </row>
    <row r="54" spans="1:17" ht="16" x14ac:dyDescent="0.2">
      <c r="A54" s="85" t="s">
        <v>54</v>
      </c>
      <c r="B54" s="86"/>
      <c r="C54" s="56">
        <f t="shared" si="3"/>
        <v>56666</v>
      </c>
      <c r="D54" s="3">
        <v>1565</v>
      </c>
      <c r="E54" s="3">
        <v>2676</v>
      </c>
      <c r="F54" s="3">
        <v>2559</v>
      </c>
      <c r="G54" s="3">
        <v>8150</v>
      </c>
      <c r="H54" s="3">
        <v>1165</v>
      </c>
      <c r="I54" s="3">
        <v>5535</v>
      </c>
      <c r="J54" s="3">
        <v>9561</v>
      </c>
      <c r="K54" s="3">
        <v>5377</v>
      </c>
      <c r="L54" s="3">
        <v>8127</v>
      </c>
      <c r="M54" s="3">
        <v>5124</v>
      </c>
      <c r="N54" s="3">
        <v>4064</v>
      </c>
      <c r="O54" s="3">
        <v>2763</v>
      </c>
      <c r="P54" s="52"/>
    </row>
    <row r="55" spans="1:17" ht="16" x14ac:dyDescent="0.2">
      <c r="A55" s="85" t="s">
        <v>55</v>
      </c>
      <c r="B55" s="86"/>
      <c r="C55" s="56">
        <f t="shared" si="3"/>
        <v>73328</v>
      </c>
      <c r="D55" s="3">
        <v>630</v>
      </c>
      <c r="E55" s="3">
        <v>8354</v>
      </c>
      <c r="F55" s="3">
        <v>8255</v>
      </c>
      <c r="G55" s="3">
        <v>4173</v>
      </c>
      <c r="H55" s="3">
        <v>8105</v>
      </c>
      <c r="I55" s="3">
        <v>4108</v>
      </c>
      <c r="J55" s="3">
        <v>7360</v>
      </c>
      <c r="K55" s="3">
        <v>8518</v>
      </c>
      <c r="L55" s="3">
        <v>5822</v>
      </c>
      <c r="M55" s="3">
        <v>4435</v>
      </c>
      <c r="N55" s="3">
        <v>9983</v>
      </c>
      <c r="O55" s="3">
        <v>3585</v>
      </c>
      <c r="P55" s="52"/>
    </row>
    <row r="56" spans="1:17" ht="16" x14ac:dyDescent="0.2">
      <c r="A56" s="85" t="s">
        <v>56</v>
      </c>
      <c r="B56" s="86"/>
      <c r="C56" s="56">
        <f t="shared" si="3"/>
        <v>59131</v>
      </c>
      <c r="D56" s="3">
        <v>5690</v>
      </c>
      <c r="E56" s="3">
        <v>6030</v>
      </c>
      <c r="F56" s="3">
        <v>5300</v>
      </c>
      <c r="G56" s="3">
        <v>7340</v>
      </c>
      <c r="H56" s="3">
        <v>5127</v>
      </c>
      <c r="I56" s="3">
        <v>2484</v>
      </c>
      <c r="J56" s="3">
        <v>1685</v>
      </c>
      <c r="K56" s="3">
        <v>8527</v>
      </c>
      <c r="L56" s="3">
        <v>3969</v>
      </c>
      <c r="M56" s="3">
        <v>1789</v>
      </c>
      <c r="N56" s="3">
        <v>2438</v>
      </c>
      <c r="O56" s="3">
        <v>8752</v>
      </c>
      <c r="P56" s="52"/>
    </row>
    <row r="57" spans="1:17" ht="16" x14ac:dyDescent="0.2">
      <c r="A57" s="85" t="s">
        <v>57</v>
      </c>
      <c r="B57" s="86"/>
      <c r="C57" s="56" t="str">
        <f t="shared" si="3"/>
        <v/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52"/>
    </row>
    <row r="58" spans="1:17" ht="16" x14ac:dyDescent="0.2">
      <c r="A58" s="85" t="s">
        <v>58</v>
      </c>
      <c r="B58" s="86"/>
      <c r="C58" s="56" t="str">
        <f t="shared" si="3"/>
        <v/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52"/>
    </row>
    <row r="59" spans="1:17" ht="16" x14ac:dyDescent="0.2">
      <c r="A59" s="85" t="s">
        <v>59</v>
      </c>
      <c r="B59" s="86"/>
      <c r="C59" s="56" t="str">
        <f t="shared" si="3"/>
        <v/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52"/>
    </row>
    <row r="60" spans="1:17" ht="16" x14ac:dyDescent="0.2">
      <c r="A60" s="93" t="s">
        <v>60</v>
      </c>
      <c r="B60" s="94"/>
      <c r="C60" s="57">
        <f t="shared" ref="C60:O60" si="4">SUM(C20:C59)</f>
        <v>2170247</v>
      </c>
      <c r="D60" s="57">
        <f t="shared" si="4"/>
        <v>196660</v>
      </c>
      <c r="E60" s="57">
        <f t="shared" si="4"/>
        <v>212987</v>
      </c>
      <c r="F60" s="57">
        <f t="shared" si="4"/>
        <v>198639</v>
      </c>
      <c r="G60" s="57">
        <f t="shared" si="4"/>
        <v>193308</v>
      </c>
      <c r="H60" s="57">
        <f t="shared" si="4"/>
        <v>167645</v>
      </c>
      <c r="I60" s="57">
        <f t="shared" si="4"/>
        <v>137856</v>
      </c>
      <c r="J60" s="57">
        <f t="shared" si="4"/>
        <v>176870</v>
      </c>
      <c r="K60" s="57">
        <f t="shared" si="4"/>
        <v>200617</v>
      </c>
      <c r="L60" s="57">
        <f t="shared" si="4"/>
        <v>168019</v>
      </c>
      <c r="M60" s="57">
        <f t="shared" si="4"/>
        <v>162622</v>
      </c>
      <c r="N60" s="57">
        <f t="shared" si="4"/>
        <v>183846</v>
      </c>
      <c r="O60" s="57">
        <f t="shared" si="4"/>
        <v>171178</v>
      </c>
      <c r="P60" s="43"/>
      <c r="Q60" s="78"/>
    </row>
    <row r="61" spans="1:17" ht="16" x14ac:dyDescent="0.2">
      <c r="A61" s="57" t="s">
        <v>73</v>
      </c>
      <c r="B61" s="57"/>
      <c r="C61" s="57"/>
      <c r="D61" s="57">
        <f>AVERAGE(D60:O60)</f>
        <v>180853.91666666666</v>
      </c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78"/>
    </row>
    <row r="62" spans="1:17" ht="16" x14ac:dyDescent="0.2">
      <c r="A62" s="21"/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4"/>
    </row>
    <row r="63" spans="1:17" ht="16" x14ac:dyDescent="0.2">
      <c r="A63" s="25"/>
      <c r="B63" s="26"/>
      <c r="C63" s="27" t="s">
        <v>65</v>
      </c>
      <c r="D63" s="28" t="str">
        <f t="shared" ref="D63:O63" si="5">D5</f>
        <v>Januar</v>
      </c>
      <c r="E63" s="28" t="str">
        <f t="shared" si="5"/>
        <v>Februar</v>
      </c>
      <c r="F63" s="28" t="str">
        <f t="shared" si="5"/>
        <v>Marts</v>
      </c>
      <c r="G63" s="28" t="str">
        <f t="shared" si="5"/>
        <v>April</v>
      </c>
      <c r="H63" s="28" t="str">
        <f t="shared" si="5"/>
        <v>Maj</v>
      </c>
      <c r="I63" s="28" t="str">
        <f t="shared" si="5"/>
        <v>Juni</v>
      </c>
      <c r="J63" s="28" t="str">
        <f t="shared" si="5"/>
        <v>Juli</v>
      </c>
      <c r="K63" s="28" t="str">
        <f t="shared" si="5"/>
        <v>August</v>
      </c>
      <c r="L63" s="28" t="str">
        <f t="shared" si="5"/>
        <v>September</v>
      </c>
      <c r="M63" s="28" t="str">
        <f t="shared" si="5"/>
        <v>Oktober</v>
      </c>
      <c r="N63" s="28" t="str">
        <f t="shared" si="5"/>
        <v>November</v>
      </c>
      <c r="O63" s="28" t="str">
        <f t="shared" si="5"/>
        <v>December</v>
      </c>
      <c r="P63" s="29"/>
    </row>
    <row r="64" spans="1:17" ht="16" x14ac:dyDescent="0.2">
      <c r="A64" s="30"/>
      <c r="B64" s="26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2"/>
    </row>
    <row r="65" spans="1:16" ht="16" x14ac:dyDescent="0.2">
      <c r="A65" s="91" t="s">
        <v>64</v>
      </c>
      <c r="B65" s="92"/>
      <c r="C65" s="33">
        <f t="shared" ref="C65:O65" si="6">C15-C60</f>
        <v>2907109</v>
      </c>
      <c r="D65" s="34">
        <f t="shared" si="6"/>
        <v>95814</v>
      </c>
      <c r="E65" s="35">
        <f t="shared" si="6"/>
        <v>259842</v>
      </c>
      <c r="F65" s="35">
        <f t="shared" si="6"/>
        <v>346540</v>
      </c>
      <c r="G65" s="35">
        <f t="shared" si="6"/>
        <v>297477</v>
      </c>
      <c r="H65" s="35">
        <f t="shared" si="6"/>
        <v>162815</v>
      </c>
      <c r="I65" s="35">
        <f t="shared" si="6"/>
        <v>268701</v>
      </c>
      <c r="J65" s="35">
        <f t="shared" si="6"/>
        <v>387441</v>
      </c>
      <c r="K65" s="35">
        <f t="shared" si="6"/>
        <v>167907</v>
      </c>
      <c r="L65" s="35">
        <f t="shared" si="6"/>
        <v>252428</v>
      </c>
      <c r="M65" s="35">
        <f t="shared" si="6"/>
        <v>183174</v>
      </c>
      <c r="N65" s="35">
        <f t="shared" si="6"/>
        <v>253417</v>
      </c>
      <c r="O65" s="35">
        <f t="shared" si="6"/>
        <v>231553</v>
      </c>
      <c r="P65" s="29"/>
    </row>
    <row r="66" spans="1:16" ht="16" x14ac:dyDescent="0.2">
      <c r="A66" s="89"/>
      <c r="B66" s="95"/>
      <c r="C66" s="36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29"/>
    </row>
    <row r="67" spans="1:16" ht="16" x14ac:dyDescent="0.2">
      <c r="A67" s="91" t="s">
        <v>66</v>
      </c>
      <c r="B67" s="92"/>
      <c r="C67" s="33">
        <f t="shared" ref="C67:O67" si="7">C15-C60</f>
        <v>2907109</v>
      </c>
      <c r="D67" s="33">
        <f t="shared" si="7"/>
        <v>95814</v>
      </c>
      <c r="E67" s="33">
        <f t="shared" si="7"/>
        <v>259842</v>
      </c>
      <c r="F67" s="33">
        <f t="shared" si="7"/>
        <v>346540</v>
      </c>
      <c r="G67" s="33">
        <f t="shared" si="7"/>
        <v>297477</v>
      </c>
      <c r="H67" s="33">
        <f t="shared" si="7"/>
        <v>162815</v>
      </c>
      <c r="I67" s="33">
        <f t="shared" si="7"/>
        <v>268701</v>
      </c>
      <c r="J67" s="33">
        <f t="shared" si="7"/>
        <v>387441</v>
      </c>
      <c r="K67" s="33">
        <f t="shared" si="7"/>
        <v>167907</v>
      </c>
      <c r="L67" s="33">
        <f t="shared" si="7"/>
        <v>252428</v>
      </c>
      <c r="M67" s="33">
        <f t="shared" si="7"/>
        <v>183174</v>
      </c>
      <c r="N67" s="33">
        <f t="shared" si="7"/>
        <v>253417</v>
      </c>
      <c r="O67" s="33">
        <f t="shared" si="7"/>
        <v>231553</v>
      </c>
      <c r="P67" s="29"/>
    </row>
    <row r="68" spans="1:16" ht="16" x14ac:dyDescent="0.2">
      <c r="A68" s="91" t="s">
        <v>67</v>
      </c>
      <c r="B68" s="92"/>
      <c r="C68" s="33">
        <f>O68</f>
        <v>463106</v>
      </c>
      <c r="D68" s="37">
        <f>SUM(D65+D67)</f>
        <v>191628</v>
      </c>
      <c r="E68" s="38">
        <f>SUM(E65+E67)</f>
        <v>519684</v>
      </c>
      <c r="F68" s="38">
        <f t="shared" ref="F68:O68" si="8">SUM(F65+F67)</f>
        <v>693080</v>
      </c>
      <c r="G68" s="38">
        <f t="shared" si="8"/>
        <v>594954</v>
      </c>
      <c r="H68" s="38">
        <f t="shared" si="8"/>
        <v>325630</v>
      </c>
      <c r="I68" s="38">
        <f t="shared" si="8"/>
        <v>537402</v>
      </c>
      <c r="J68" s="38">
        <f t="shared" si="8"/>
        <v>774882</v>
      </c>
      <c r="K68" s="38">
        <f t="shared" si="8"/>
        <v>335814</v>
      </c>
      <c r="L68" s="38">
        <f t="shared" si="8"/>
        <v>504856</v>
      </c>
      <c r="M68" s="38">
        <f t="shared" si="8"/>
        <v>366348</v>
      </c>
      <c r="N68" s="38">
        <f t="shared" si="8"/>
        <v>506834</v>
      </c>
      <c r="O68" s="38">
        <f t="shared" si="8"/>
        <v>463106</v>
      </c>
      <c r="P68" s="29"/>
    </row>
    <row r="69" spans="1:16" ht="16" x14ac:dyDescent="0.2">
      <c r="A69" s="89"/>
      <c r="B69" s="90"/>
      <c r="C69" s="35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29"/>
    </row>
    <row r="70" spans="1:16" ht="16" x14ac:dyDescent="0.2">
      <c r="A70" s="91" t="s">
        <v>1</v>
      </c>
      <c r="B70" s="92"/>
      <c r="C70" s="33" t="s">
        <v>2</v>
      </c>
      <c r="D70" s="39" t="s">
        <v>3</v>
      </c>
      <c r="E70" s="39"/>
      <c r="F70" s="39"/>
      <c r="G70" s="39"/>
      <c r="H70" s="39"/>
      <c r="I70" s="39" t="s">
        <v>2</v>
      </c>
      <c r="J70" s="39"/>
      <c r="K70" s="39"/>
      <c r="L70" s="39"/>
      <c r="M70" s="39"/>
      <c r="N70" s="39"/>
      <c r="O70" s="39"/>
      <c r="P70" s="29"/>
    </row>
    <row r="71" spans="1:16" ht="16" x14ac:dyDescent="0.2">
      <c r="A71" s="91" t="s">
        <v>4</v>
      </c>
      <c r="B71" s="92"/>
      <c r="C71" s="33">
        <f>ROUND((C60-C15)/12,0)</f>
        <v>-242259</v>
      </c>
      <c r="D71" s="39" t="s">
        <v>3</v>
      </c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29"/>
    </row>
    <row r="72" spans="1:16" ht="16" x14ac:dyDescent="0.2">
      <c r="A72" s="40"/>
      <c r="B72" s="41"/>
      <c r="C72" s="42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3"/>
    </row>
  </sheetData>
  <mergeCells count="57">
    <mergeCell ref="A69:B69"/>
    <mergeCell ref="A70:B70"/>
    <mergeCell ref="A71:B71"/>
    <mergeCell ref="A60:B60"/>
    <mergeCell ref="A65:B65"/>
    <mergeCell ref="A66:B66"/>
    <mergeCell ref="A67:B67"/>
    <mergeCell ref="A68:B68"/>
    <mergeCell ref="A59:B59"/>
    <mergeCell ref="A53:B53"/>
    <mergeCell ref="A54:B54"/>
    <mergeCell ref="A55:B55"/>
    <mergeCell ref="A56:B56"/>
    <mergeCell ref="A57:B57"/>
    <mergeCell ref="A58:B58"/>
    <mergeCell ref="A52:B52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40:B40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8:B28"/>
    <mergeCell ref="A13:B13"/>
    <mergeCell ref="A14:B14"/>
    <mergeCell ref="A15:B15"/>
    <mergeCell ref="A20:B20"/>
    <mergeCell ref="A21:B21"/>
    <mergeCell ref="A22:B22"/>
    <mergeCell ref="A23:B23"/>
    <mergeCell ref="A24:B24"/>
    <mergeCell ref="A25:B25"/>
    <mergeCell ref="A26:B26"/>
    <mergeCell ref="A27:B27"/>
    <mergeCell ref="A12:B12"/>
    <mergeCell ref="A7:B7"/>
    <mergeCell ref="A8:B8"/>
    <mergeCell ref="A9:B9"/>
    <mergeCell ref="A10:B10"/>
    <mergeCell ref="A11:B11"/>
  </mergeCells>
  <phoneticPr fontId="3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24478-ADBE-4065-A2C7-EE5EBF5689B0}">
  <dimension ref="A1:P72"/>
  <sheetViews>
    <sheetView zoomScale="80" zoomScaleNormal="80" workbookViewId="0">
      <selection activeCell="T16" sqref="T16"/>
    </sheetView>
  </sheetViews>
  <sheetFormatPr baseColWidth="10" defaultColWidth="8.83203125" defaultRowHeight="15" x14ac:dyDescent="0.2"/>
  <cols>
    <col min="1" max="1" width="11.83203125" bestFit="1" customWidth="1"/>
    <col min="3" max="3" width="11.6640625" bestFit="1" customWidth="1"/>
    <col min="4" max="4" width="13" bestFit="1" customWidth="1"/>
    <col min="5" max="5" width="18.33203125" bestFit="1" customWidth="1"/>
    <col min="6" max="11" width="10.5" bestFit="1" customWidth="1"/>
    <col min="12" max="12" width="10.83203125" bestFit="1" customWidth="1"/>
    <col min="13" max="15" width="10.5" bestFit="1" customWidth="1"/>
  </cols>
  <sheetData>
    <row r="1" spans="1:16" ht="16" x14ac:dyDescent="0.2">
      <c r="A1" s="96"/>
      <c r="B1" s="96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6" x14ac:dyDescent="0.2">
      <c r="A2" s="97"/>
      <c r="B2" s="97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6" x14ac:dyDescent="0.2">
      <c r="A3" s="97"/>
      <c r="B3" s="97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6" x14ac:dyDescent="0.2">
      <c r="A4" s="97"/>
      <c r="B4" s="97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7"/>
    </row>
    <row r="5" spans="1:16" ht="16" x14ac:dyDescent="0.2">
      <c r="A5" s="8"/>
      <c r="B5" s="9"/>
      <c r="C5" s="10" t="s">
        <v>62</v>
      </c>
      <c r="D5" s="11" t="str">
        <f>Forside!$C$4</f>
        <v>Januar</v>
      </c>
      <c r="E5" s="12" t="str">
        <f>PROPER(TEXT(EDATE(1,1),"mmmm"))</f>
        <v>Februar</v>
      </c>
      <c r="F5" s="13" t="str">
        <f>PROPER(TEXT(EDATE(1,1+1),"mmmm"))</f>
        <v>Marts</v>
      </c>
      <c r="G5" s="13" t="str">
        <f>PROPER(TEXT(EDATE(1,2+1),"mmmm"))</f>
        <v>April</v>
      </c>
      <c r="H5" s="13" t="str">
        <f>PROPER(TEXT(EDATE(1,3+1),"mmmm"))</f>
        <v>Maj</v>
      </c>
      <c r="I5" s="13" t="str">
        <f>PROPER(TEXT(EDATE(1,1+4),"mmmm"))</f>
        <v>Juni</v>
      </c>
      <c r="J5" s="13" t="str">
        <f>PROPER(TEXT(EDATE(1,1+5),"mmmm"))</f>
        <v>Juli</v>
      </c>
      <c r="K5" s="13" t="str">
        <f>PROPER(TEXT(EDATE(1,1+6),"mmmm"))</f>
        <v>August</v>
      </c>
      <c r="L5" s="13" t="str">
        <f>PROPER(TEXT(EDATE(1,1+7),"mmmm"))</f>
        <v>September</v>
      </c>
      <c r="M5" s="13" t="str">
        <f>PROPER(TEXT(EDATE(1,1+8),"mmmm"))</f>
        <v>Oktober</v>
      </c>
      <c r="N5" s="13" t="str">
        <f>PROPER(TEXT(EDATE(1,1+9),"mmmm"))</f>
        <v>November</v>
      </c>
      <c r="O5" s="13" t="str">
        <f>PROPER(TEXT(EDATE(1,1+10),"mmmm"))</f>
        <v>December</v>
      </c>
      <c r="P5" s="14"/>
    </row>
    <row r="6" spans="1:16" ht="16" x14ac:dyDescent="0.2">
      <c r="A6" s="15" t="s">
        <v>11</v>
      </c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4"/>
    </row>
    <row r="7" spans="1:16" ht="16" x14ac:dyDescent="0.2">
      <c r="A7" s="83" t="s">
        <v>70</v>
      </c>
      <c r="B7" s="84"/>
      <c r="C7" s="18">
        <f t="shared" ref="C7:C14" si="0">IF(COUNTA(D7:O7)=0,"",SUM(D7:O7))</f>
        <v>7038119</v>
      </c>
      <c r="D7" s="3">
        <v>958743</v>
      </c>
      <c r="E7" s="3">
        <v>274119</v>
      </c>
      <c r="F7" s="3">
        <v>632386</v>
      </c>
      <c r="G7" s="3">
        <v>843043</v>
      </c>
      <c r="H7" s="3">
        <v>150393</v>
      </c>
      <c r="I7" s="3">
        <v>242789</v>
      </c>
      <c r="J7" s="3">
        <v>632307</v>
      </c>
      <c r="K7" s="3">
        <v>764705</v>
      </c>
      <c r="L7" s="3">
        <v>543622</v>
      </c>
      <c r="M7" s="3">
        <v>879664</v>
      </c>
      <c r="N7" s="3">
        <v>124287</v>
      </c>
      <c r="O7" s="3">
        <v>992061</v>
      </c>
      <c r="P7" s="14"/>
    </row>
    <row r="8" spans="1:16" ht="16" x14ac:dyDescent="0.2">
      <c r="A8" s="83" t="s">
        <v>71</v>
      </c>
      <c r="B8" s="84"/>
      <c r="C8" s="18">
        <f t="shared" si="0"/>
        <v>8402321</v>
      </c>
      <c r="D8" s="3">
        <v>555909</v>
      </c>
      <c r="E8" s="3">
        <v>569955</v>
      </c>
      <c r="F8" s="3">
        <v>361429</v>
      </c>
      <c r="G8" s="3">
        <v>739201</v>
      </c>
      <c r="H8" s="3">
        <v>946403</v>
      </c>
      <c r="I8" s="3">
        <v>854621</v>
      </c>
      <c r="J8" s="3">
        <v>973219</v>
      </c>
      <c r="K8" s="3">
        <v>584266</v>
      </c>
      <c r="L8" s="3">
        <v>826946</v>
      </c>
      <c r="M8" s="3">
        <v>993557</v>
      </c>
      <c r="N8" s="3">
        <v>514054</v>
      </c>
      <c r="O8" s="3">
        <v>482761</v>
      </c>
      <c r="P8" s="14"/>
    </row>
    <row r="9" spans="1:16" ht="16" x14ac:dyDescent="0.2">
      <c r="A9" s="83" t="s">
        <v>14</v>
      </c>
      <c r="B9" s="84"/>
      <c r="C9" s="18">
        <f t="shared" si="0"/>
        <v>5947622</v>
      </c>
      <c r="D9" s="3">
        <v>673093</v>
      </c>
      <c r="E9" s="3">
        <v>438467</v>
      </c>
      <c r="F9" s="3">
        <v>255716</v>
      </c>
      <c r="G9" s="3">
        <v>667140</v>
      </c>
      <c r="H9" s="3">
        <v>569206</v>
      </c>
      <c r="I9" s="3">
        <v>595109</v>
      </c>
      <c r="J9" s="3">
        <v>716842</v>
      </c>
      <c r="K9" s="3">
        <v>645904</v>
      </c>
      <c r="L9" s="3">
        <v>536109</v>
      </c>
      <c r="M9" s="3">
        <v>308397</v>
      </c>
      <c r="N9" s="3">
        <v>40341</v>
      </c>
      <c r="O9" s="3">
        <v>501298</v>
      </c>
      <c r="P9" s="14"/>
    </row>
    <row r="10" spans="1:16" ht="16" x14ac:dyDescent="0.2">
      <c r="A10" s="83" t="s">
        <v>15</v>
      </c>
      <c r="B10" s="84"/>
      <c r="C10" s="18">
        <f t="shared" si="0"/>
        <v>6455861</v>
      </c>
      <c r="D10" s="3">
        <v>640169</v>
      </c>
      <c r="E10" s="3">
        <v>949414</v>
      </c>
      <c r="F10" s="3">
        <v>483826</v>
      </c>
      <c r="G10" s="3">
        <v>490581</v>
      </c>
      <c r="H10" s="3">
        <v>244617</v>
      </c>
      <c r="I10" s="3">
        <v>744177</v>
      </c>
      <c r="J10" s="3">
        <v>551581</v>
      </c>
      <c r="K10" s="3">
        <v>617686</v>
      </c>
      <c r="L10" s="3">
        <v>244746</v>
      </c>
      <c r="M10" s="3">
        <v>529650</v>
      </c>
      <c r="N10" s="3">
        <v>80625</v>
      </c>
      <c r="O10" s="3">
        <v>878789</v>
      </c>
      <c r="P10" s="14"/>
    </row>
    <row r="11" spans="1:16" ht="16" x14ac:dyDescent="0.2">
      <c r="A11" s="83" t="s">
        <v>16</v>
      </c>
      <c r="B11" s="84"/>
      <c r="C11" s="18">
        <f>IF(COUNTA(D11:O11)=0,"",SUM(D11:O11))</f>
        <v>4753546</v>
      </c>
      <c r="D11" s="3">
        <v>135940</v>
      </c>
      <c r="E11" s="3">
        <v>111770</v>
      </c>
      <c r="F11" s="3">
        <v>515866</v>
      </c>
      <c r="G11" s="3">
        <v>430928</v>
      </c>
      <c r="H11" s="3">
        <v>480315</v>
      </c>
      <c r="I11" s="3">
        <v>755002</v>
      </c>
      <c r="J11" s="3">
        <v>889467</v>
      </c>
      <c r="K11" s="3">
        <v>228093</v>
      </c>
      <c r="L11" s="3">
        <v>337413</v>
      </c>
      <c r="M11" s="3">
        <v>285467</v>
      </c>
      <c r="N11" s="3">
        <v>212625</v>
      </c>
      <c r="O11" s="3">
        <v>370660</v>
      </c>
      <c r="P11" s="14"/>
    </row>
    <row r="12" spans="1:16" ht="16" x14ac:dyDescent="0.2">
      <c r="A12" s="83" t="s">
        <v>17</v>
      </c>
      <c r="B12" s="84"/>
      <c r="C12" s="18">
        <f>IF(COUNTA(D12:O12)=0,"",SUM(D12:O12))</f>
        <v>6135137</v>
      </c>
      <c r="D12" s="3">
        <v>268183</v>
      </c>
      <c r="E12" s="3">
        <v>97402</v>
      </c>
      <c r="F12" s="3">
        <v>593609</v>
      </c>
      <c r="G12" s="3">
        <v>994061</v>
      </c>
      <c r="H12" s="3">
        <v>698202</v>
      </c>
      <c r="I12" s="3">
        <v>873705</v>
      </c>
      <c r="J12" s="3">
        <v>226377</v>
      </c>
      <c r="K12" s="3">
        <v>239095</v>
      </c>
      <c r="L12" s="3">
        <v>755282</v>
      </c>
      <c r="M12" s="3">
        <v>558570</v>
      </c>
      <c r="N12" s="3">
        <v>763792</v>
      </c>
      <c r="O12" s="3">
        <v>66859</v>
      </c>
      <c r="P12" s="7"/>
    </row>
    <row r="13" spans="1:16" ht="16" x14ac:dyDescent="0.2">
      <c r="A13" s="83" t="s">
        <v>18</v>
      </c>
      <c r="B13" s="84"/>
      <c r="C13" s="18">
        <f>IF(COUNTA(D13:O13)=0,"",SUM(D13:O13))</f>
        <v>6169472</v>
      </c>
      <c r="D13" s="3">
        <v>710590</v>
      </c>
      <c r="E13" s="3">
        <v>32629</v>
      </c>
      <c r="F13" s="3">
        <v>822831</v>
      </c>
      <c r="G13" s="3">
        <v>426429</v>
      </c>
      <c r="H13" s="3">
        <v>506588</v>
      </c>
      <c r="I13" s="3">
        <v>768914</v>
      </c>
      <c r="J13" s="3">
        <v>209893</v>
      </c>
      <c r="K13" s="3">
        <v>760036</v>
      </c>
      <c r="L13" s="3">
        <v>344741</v>
      </c>
      <c r="M13" s="3">
        <v>782610</v>
      </c>
      <c r="N13" s="3">
        <v>498765</v>
      </c>
      <c r="O13" s="3">
        <v>305446</v>
      </c>
      <c r="P13" s="14"/>
    </row>
    <row r="14" spans="1:16" ht="16" x14ac:dyDescent="0.2">
      <c r="A14" s="83" t="s">
        <v>19</v>
      </c>
      <c r="B14" s="84"/>
      <c r="C14" s="18">
        <f t="shared" si="0"/>
        <v>7625753</v>
      </c>
      <c r="D14" s="3">
        <v>775184</v>
      </c>
      <c r="E14" s="3">
        <v>644293</v>
      </c>
      <c r="F14" s="3">
        <v>708821</v>
      </c>
      <c r="G14" s="3">
        <v>650607</v>
      </c>
      <c r="H14" s="3">
        <v>567419</v>
      </c>
      <c r="I14" s="3">
        <v>764541</v>
      </c>
      <c r="J14" s="3">
        <v>859945</v>
      </c>
      <c r="K14" s="3">
        <v>793655</v>
      </c>
      <c r="L14" s="3">
        <v>607535</v>
      </c>
      <c r="M14" s="3">
        <v>441975</v>
      </c>
      <c r="N14" s="3">
        <v>599386</v>
      </c>
      <c r="O14" s="3">
        <v>212392</v>
      </c>
      <c r="P14" s="14"/>
    </row>
    <row r="15" spans="1:16" ht="16" x14ac:dyDescent="0.2">
      <c r="A15" s="87" t="s">
        <v>61</v>
      </c>
      <c r="B15" s="88"/>
      <c r="C15" s="19">
        <f>SUM(C7:C14)</f>
        <v>52527831</v>
      </c>
      <c r="D15" s="19">
        <f>SUM(D7:D14)</f>
        <v>4717811</v>
      </c>
      <c r="E15" s="19">
        <f t="shared" ref="E15:O15" si="1">SUM(E7:E14)</f>
        <v>3118049</v>
      </c>
      <c r="F15" s="19">
        <f t="shared" si="1"/>
        <v>4374484</v>
      </c>
      <c r="G15" s="19">
        <f t="shared" si="1"/>
        <v>5241990</v>
      </c>
      <c r="H15" s="19">
        <f t="shared" si="1"/>
        <v>4163143</v>
      </c>
      <c r="I15" s="19">
        <f t="shared" si="1"/>
        <v>5598858</v>
      </c>
      <c r="J15" s="19">
        <f t="shared" si="1"/>
        <v>5059631</v>
      </c>
      <c r="K15" s="19">
        <f t="shared" si="1"/>
        <v>4633440</v>
      </c>
      <c r="L15" s="19">
        <f t="shared" si="1"/>
        <v>4196394</v>
      </c>
      <c r="M15" s="19">
        <f t="shared" si="1"/>
        <v>4779890</v>
      </c>
      <c r="N15" s="19">
        <f t="shared" si="1"/>
        <v>2833875</v>
      </c>
      <c r="O15" s="19">
        <f t="shared" si="1"/>
        <v>3810266</v>
      </c>
      <c r="P15" s="20"/>
    </row>
    <row r="16" spans="1:16" ht="16" x14ac:dyDescent="0.2">
      <c r="A16" s="19" t="s">
        <v>74</v>
      </c>
      <c r="B16" s="19"/>
      <c r="C16" s="19"/>
      <c r="D16" s="19">
        <f>AVERAGE(D15:O15)</f>
        <v>4377319.25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 ht="16" x14ac:dyDescent="0.2">
      <c r="A17" s="44"/>
      <c r="B17" s="45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6" x14ac:dyDescent="0.2">
      <c r="A18" s="48"/>
      <c r="B18" s="49"/>
      <c r="C18" s="50" t="s">
        <v>62</v>
      </c>
      <c r="D18" s="51" t="str">
        <f t="shared" ref="D18:O18" si="2">D5</f>
        <v>Januar</v>
      </c>
      <c r="E18" s="51" t="str">
        <f>E5</f>
        <v>Februar</v>
      </c>
      <c r="F18" s="51" t="str">
        <f t="shared" si="2"/>
        <v>Marts</v>
      </c>
      <c r="G18" s="51" t="str">
        <f t="shared" si="2"/>
        <v>April</v>
      </c>
      <c r="H18" s="51" t="str">
        <f t="shared" si="2"/>
        <v>Maj</v>
      </c>
      <c r="I18" s="51" t="str">
        <f t="shared" si="2"/>
        <v>Juni</v>
      </c>
      <c r="J18" s="51" t="str">
        <f t="shared" si="2"/>
        <v>Juli</v>
      </c>
      <c r="K18" s="51" t="str">
        <f t="shared" si="2"/>
        <v>August</v>
      </c>
      <c r="L18" s="51" t="str">
        <f t="shared" si="2"/>
        <v>September</v>
      </c>
      <c r="M18" s="51" t="str">
        <f t="shared" si="2"/>
        <v>Oktober</v>
      </c>
      <c r="N18" s="51" t="str">
        <f t="shared" si="2"/>
        <v>November</v>
      </c>
      <c r="O18" s="51" t="str">
        <f t="shared" si="2"/>
        <v>December</v>
      </c>
      <c r="P18" s="52"/>
    </row>
    <row r="19" spans="1:16" ht="16" x14ac:dyDescent="0.2">
      <c r="A19" s="53" t="s">
        <v>68</v>
      </c>
      <c r="B19" s="49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2"/>
    </row>
    <row r="20" spans="1:16" ht="16" x14ac:dyDescent="0.2">
      <c r="A20" s="85" t="s">
        <v>20</v>
      </c>
      <c r="B20" s="86"/>
      <c r="C20" s="56">
        <f>IF(COUNTA(D20:O20)=0,"",SUM(D20:O20))</f>
        <v>616552</v>
      </c>
      <c r="D20" s="3">
        <v>27053</v>
      </c>
      <c r="E20" s="3">
        <v>38842</v>
      </c>
      <c r="F20" s="3">
        <v>42678</v>
      </c>
      <c r="G20" s="3">
        <v>99647</v>
      </c>
      <c r="H20" s="3">
        <v>18196</v>
      </c>
      <c r="I20" s="3">
        <v>30385</v>
      </c>
      <c r="J20" s="3">
        <v>55297</v>
      </c>
      <c r="K20" s="3">
        <v>40681</v>
      </c>
      <c r="L20" s="3">
        <v>20748</v>
      </c>
      <c r="M20" s="3">
        <v>82408</v>
      </c>
      <c r="N20" s="3">
        <v>73482</v>
      </c>
      <c r="O20" s="3">
        <v>87135</v>
      </c>
      <c r="P20" s="52"/>
    </row>
    <row r="21" spans="1:16" ht="16" x14ac:dyDescent="0.2">
      <c r="A21" s="85" t="s">
        <v>21</v>
      </c>
      <c r="B21" s="86"/>
      <c r="C21" s="56">
        <f t="shared" ref="C21:C59" si="3">IF(COUNTA(D21:O21)=0,"",SUM(D21:O21))</f>
        <v>526911</v>
      </c>
      <c r="D21" s="3">
        <v>84276</v>
      </c>
      <c r="E21" s="3">
        <v>25546</v>
      </c>
      <c r="F21" s="3">
        <v>23817</v>
      </c>
      <c r="G21" s="3">
        <v>42721</v>
      </c>
      <c r="H21" s="3">
        <v>22386</v>
      </c>
      <c r="I21" s="3">
        <v>10968</v>
      </c>
      <c r="J21" s="3">
        <v>57334</v>
      </c>
      <c r="K21" s="3">
        <v>63344</v>
      </c>
      <c r="L21" s="3">
        <v>73846</v>
      </c>
      <c r="M21" s="3">
        <v>25612</v>
      </c>
      <c r="N21" s="3">
        <v>39045</v>
      </c>
      <c r="O21" s="3">
        <v>58016</v>
      </c>
      <c r="P21" s="52"/>
    </row>
    <row r="22" spans="1:16" ht="16" x14ac:dyDescent="0.2">
      <c r="A22" s="85" t="s">
        <v>22</v>
      </c>
      <c r="B22" s="86"/>
      <c r="C22" s="56">
        <f t="shared" si="3"/>
        <v>624550</v>
      </c>
      <c r="D22" s="3">
        <v>11563</v>
      </c>
      <c r="E22" s="3">
        <v>52793</v>
      </c>
      <c r="F22" s="3">
        <v>18488</v>
      </c>
      <c r="G22" s="3">
        <v>28823</v>
      </c>
      <c r="H22" s="3">
        <v>98866</v>
      </c>
      <c r="I22" s="3">
        <v>87587</v>
      </c>
      <c r="J22" s="3">
        <v>87011</v>
      </c>
      <c r="K22" s="3">
        <v>14763</v>
      </c>
      <c r="L22" s="3">
        <v>67728</v>
      </c>
      <c r="M22" s="3">
        <v>66254</v>
      </c>
      <c r="N22" s="3">
        <v>70675</v>
      </c>
      <c r="O22" s="3">
        <v>19999</v>
      </c>
      <c r="P22" s="52"/>
    </row>
    <row r="23" spans="1:16" ht="16" x14ac:dyDescent="0.2">
      <c r="A23" s="85" t="s">
        <v>23</v>
      </c>
      <c r="B23" s="86"/>
      <c r="C23" s="56">
        <f t="shared" si="3"/>
        <v>798552</v>
      </c>
      <c r="D23" s="3">
        <v>49697</v>
      </c>
      <c r="E23" s="3">
        <v>77660</v>
      </c>
      <c r="F23" s="3">
        <v>77908</v>
      </c>
      <c r="G23" s="3">
        <v>54703</v>
      </c>
      <c r="H23" s="3">
        <v>56134</v>
      </c>
      <c r="I23" s="3">
        <v>83275</v>
      </c>
      <c r="J23" s="3">
        <v>57408</v>
      </c>
      <c r="K23" s="3">
        <v>80639</v>
      </c>
      <c r="L23" s="3">
        <v>70911</v>
      </c>
      <c r="M23" s="3">
        <v>59452</v>
      </c>
      <c r="N23" s="3">
        <v>67588</v>
      </c>
      <c r="O23" s="3">
        <v>63177</v>
      </c>
      <c r="P23" s="52"/>
    </row>
    <row r="24" spans="1:16" ht="16" x14ac:dyDescent="0.2">
      <c r="A24" s="85" t="s">
        <v>24</v>
      </c>
      <c r="B24" s="86"/>
      <c r="C24" s="56">
        <f t="shared" si="3"/>
        <v>762109</v>
      </c>
      <c r="D24" s="3">
        <v>60607</v>
      </c>
      <c r="E24" s="3">
        <v>68391</v>
      </c>
      <c r="F24" s="3">
        <v>63266</v>
      </c>
      <c r="G24" s="3">
        <v>79157</v>
      </c>
      <c r="H24" s="3">
        <v>95205</v>
      </c>
      <c r="I24" s="3">
        <v>44932</v>
      </c>
      <c r="J24" s="3">
        <v>83100</v>
      </c>
      <c r="K24" s="3">
        <v>40571</v>
      </c>
      <c r="L24" s="3">
        <v>48879</v>
      </c>
      <c r="M24" s="3">
        <v>70834</v>
      </c>
      <c r="N24" s="3">
        <v>77637</v>
      </c>
      <c r="O24" s="3">
        <v>29530</v>
      </c>
      <c r="P24" s="52"/>
    </row>
    <row r="25" spans="1:16" ht="16" x14ac:dyDescent="0.2">
      <c r="A25" s="85" t="s">
        <v>25</v>
      </c>
      <c r="B25" s="86"/>
      <c r="C25" s="56">
        <f t="shared" si="3"/>
        <v>735103</v>
      </c>
      <c r="D25" s="3">
        <v>80928</v>
      </c>
      <c r="E25" s="3">
        <v>24821</v>
      </c>
      <c r="F25" s="3">
        <v>97206</v>
      </c>
      <c r="G25" s="3">
        <v>68366</v>
      </c>
      <c r="H25" s="3">
        <v>66842</v>
      </c>
      <c r="I25" s="3">
        <v>47857</v>
      </c>
      <c r="J25" s="3">
        <v>67885</v>
      </c>
      <c r="K25" s="3">
        <v>34610</v>
      </c>
      <c r="L25" s="3">
        <v>69958</v>
      </c>
      <c r="M25" s="3">
        <v>54812</v>
      </c>
      <c r="N25" s="3">
        <v>96513</v>
      </c>
      <c r="O25" s="3">
        <v>25305</v>
      </c>
      <c r="P25" s="52"/>
    </row>
    <row r="26" spans="1:16" ht="16" x14ac:dyDescent="0.2">
      <c r="A26" s="85" t="s">
        <v>26</v>
      </c>
      <c r="B26" s="86"/>
      <c r="C26" s="56">
        <f t="shared" si="3"/>
        <v>678551</v>
      </c>
      <c r="D26" s="3">
        <v>46221</v>
      </c>
      <c r="E26" s="3">
        <v>77184</v>
      </c>
      <c r="F26" s="3">
        <v>36994</v>
      </c>
      <c r="G26" s="3">
        <v>65332</v>
      </c>
      <c r="H26" s="3">
        <v>43598</v>
      </c>
      <c r="I26" s="3">
        <v>84466</v>
      </c>
      <c r="J26" s="3">
        <v>24662</v>
      </c>
      <c r="K26" s="3">
        <v>75969</v>
      </c>
      <c r="L26" s="3">
        <v>15588</v>
      </c>
      <c r="M26" s="3">
        <v>99636</v>
      </c>
      <c r="N26" s="3">
        <v>20992</v>
      </c>
      <c r="O26" s="3">
        <v>87909</v>
      </c>
      <c r="P26" s="52"/>
    </row>
    <row r="27" spans="1:16" ht="16" x14ac:dyDescent="0.2">
      <c r="A27" s="85" t="s">
        <v>27</v>
      </c>
      <c r="B27" s="86"/>
      <c r="C27" s="56">
        <f t="shared" si="3"/>
        <v>829550</v>
      </c>
      <c r="D27" s="3">
        <v>57421</v>
      </c>
      <c r="E27" s="3">
        <v>99408</v>
      </c>
      <c r="F27" s="3">
        <v>46310</v>
      </c>
      <c r="G27" s="3">
        <v>88548</v>
      </c>
      <c r="H27" s="3">
        <v>92034</v>
      </c>
      <c r="I27" s="3">
        <v>91523</v>
      </c>
      <c r="J27" s="3">
        <v>85287</v>
      </c>
      <c r="K27" s="3">
        <v>96136</v>
      </c>
      <c r="L27" s="3">
        <v>40101</v>
      </c>
      <c r="M27" s="3">
        <v>33295</v>
      </c>
      <c r="N27" s="3">
        <v>56733</v>
      </c>
      <c r="O27" s="3">
        <v>42754</v>
      </c>
      <c r="P27" s="52"/>
    </row>
    <row r="28" spans="1:16" ht="16" x14ac:dyDescent="0.2">
      <c r="A28" s="85" t="s">
        <v>28</v>
      </c>
      <c r="B28" s="86"/>
      <c r="C28" s="56">
        <f t="shared" si="3"/>
        <v>656880</v>
      </c>
      <c r="D28" s="3">
        <v>92539</v>
      </c>
      <c r="E28" s="3">
        <v>17912</v>
      </c>
      <c r="F28" s="3">
        <v>94126</v>
      </c>
      <c r="G28" s="3">
        <v>60382</v>
      </c>
      <c r="H28" s="3">
        <v>66985</v>
      </c>
      <c r="I28" s="3">
        <v>93519</v>
      </c>
      <c r="J28" s="3">
        <v>12183</v>
      </c>
      <c r="K28" s="3">
        <v>17521</v>
      </c>
      <c r="L28" s="3">
        <v>27106</v>
      </c>
      <c r="M28" s="3">
        <v>39432</v>
      </c>
      <c r="N28" s="3">
        <v>41724</v>
      </c>
      <c r="O28" s="3">
        <v>93451</v>
      </c>
      <c r="P28" s="52"/>
    </row>
    <row r="29" spans="1:16" ht="16" x14ac:dyDescent="0.2">
      <c r="A29" s="85" t="s">
        <v>29</v>
      </c>
      <c r="B29" s="86"/>
      <c r="C29" s="56">
        <f t="shared" si="3"/>
        <v>702637</v>
      </c>
      <c r="D29" s="3">
        <v>89639</v>
      </c>
      <c r="E29" s="3">
        <v>41223</v>
      </c>
      <c r="F29" s="3">
        <v>45806</v>
      </c>
      <c r="G29" s="3">
        <v>76492</v>
      </c>
      <c r="H29" s="3">
        <v>98916</v>
      </c>
      <c r="I29" s="3">
        <v>48624</v>
      </c>
      <c r="J29" s="3">
        <v>72566</v>
      </c>
      <c r="K29" s="3">
        <v>60428</v>
      </c>
      <c r="L29" s="3">
        <v>26004</v>
      </c>
      <c r="M29" s="3">
        <v>51672</v>
      </c>
      <c r="N29" s="3">
        <v>20749</v>
      </c>
      <c r="O29" s="3">
        <v>70518</v>
      </c>
      <c r="P29" s="52"/>
    </row>
    <row r="30" spans="1:16" ht="16" x14ac:dyDescent="0.2">
      <c r="A30" s="85" t="s">
        <v>30</v>
      </c>
      <c r="B30" s="86"/>
      <c r="C30" s="56">
        <f t="shared" si="3"/>
        <v>722283</v>
      </c>
      <c r="D30" s="3">
        <v>62512</v>
      </c>
      <c r="E30" s="3">
        <v>25744</v>
      </c>
      <c r="F30" s="3">
        <v>91839</v>
      </c>
      <c r="G30" s="3">
        <v>95606</v>
      </c>
      <c r="H30" s="3">
        <v>58170</v>
      </c>
      <c r="I30" s="3">
        <v>33562</v>
      </c>
      <c r="J30" s="3">
        <v>56642</v>
      </c>
      <c r="K30" s="3">
        <v>75988</v>
      </c>
      <c r="L30" s="3">
        <v>15320</v>
      </c>
      <c r="M30" s="3">
        <v>95294</v>
      </c>
      <c r="N30" s="3">
        <v>84495</v>
      </c>
      <c r="O30" s="3">
        <v>27111</v>
      </c>
      <c r="P30" s="52"/>
    </row>
    <row r="31" spans="1:16" ht="16" x14ac:dyDescent="0.2">
      <c r="A31" s="85" t="s">
        <v>31</v>
      </c>
      <c r="B31" s="86"/>
      <c r="C31" s="56">
        <f t="shared" si="3"/>
        <v>647538</v>
      </c>
      <c r="D31" s="3">
        <v>95252</v>
      </c>
      <c r="E31" s="3">
        <v>60208</v>
      </c>
      <c r="F31" s="3">
        <v>77044</v>
      </c>
      <c r="G31" s="3">
        <v>28904</v>
      </c>
      <c r="H31" s="3">
        <v>36968</v>
      </c>
      <c r="I31" s="3">
        <v>24478</v>
      </c>
      <c r="J31" s="3">
        <v>15265</v>
      </c>
      <c r="K31" s="3">
        <v>99340</v>
      </c>
      <c r="L31" s="3">
        <v>98371</v>
      </c>
      <c r="M31" s="3">
        <v>61404</v>
      </c>
      <c r="N31" s="3">
        <v>20327</v>
      </c>
      <c r="O31" s="3">
        <v>29977</v>
      </c>
      <c r="P31" s="52"/>
    </row>
    <row r="32" spans="1:16" ht="16" x14ac:dyDescent="0.2">
      <c r="A32" s="85" t="s">
        <v>32</v>
      </c>
      <c r="B32" s="86"/>
      <c r="C32" s="56">
        <f t="shared" si="3"/>
        <v>464170</v>
      </c>
      <c r="D32" s="3">
        <v>44630</v>
      </c>
      <c r="E32" s="3">
        <v>37255</v>
      </c>
      <c r="F32" s="3">
        <v>84885</v>
      </c>
      <c r="G32" s="3">
        <v>21696</v>
      </c>
      <c r="H32" s="3">
        <v>12615</v>
      </c>
      <c r="I32" s="3">
        <v>49535</v>
      </c>
      <c r="J32" s="3">
        <v>49869</v>
      </c>
      <c r="K32" s="3">
        <v>25513</v>
      </c>
      <c r="L32" s="3">
        <v>73963</v>
      </c>
      <c r="M32" s="3">
        <v>33051</v>
      </c>
      <c r="N32" s="3">
        <v>12064</v>
      </c>
      <c r="O32" s="3">
        <v>19094</v>
      </c>
      <c r="P32" s="52"/>
    </row>
    <row r="33" spans="1:16" ht="16" x14ac:dyDescent="0.2">
      <c r="A33" s="85" t="s">
        <v>33</v>
      </c>
      <c r="B33" s="86"/>
      <c r="C33" s="56">
        <f t="shared" si="3"/>
        <v>670450</v>
      </c>
      <c r="D33" s="3">
        <v>97003</v>
      </c>
      <c r="E33" s="3">
        <v>15765</v>
      </c>
      <c r="F33" s="3">
        <v>38727</v>
      </c>
      <c r="G33" s="3">
        <v>91615</v>
      </c>
      <c r="H33" s="3">
        <v>91876</v>
      </c>
      <c r="I33" s="3">
        <v>28490</v>
      </c>
      <c r="J33" s="3">
        <v>85282</v>
      </c>
      <c r="K33" s="3">
        <v>48175</v>
      </c>
      <c r="L33" s="3">
        <v>62630</v>
      </c>
      <c r="M33" s="3">
        <v>12498</v>
      </c>
      <c r="N33" s="3">
        <v>79348</v>
      </c>
      <c r="O33" s="3">
        <v>19041</v>
      </c>
      <c r="P33" s="52"/>
    </row>
    <row r="34" spans="1:16" ht="16" x14ac:dyDescent="0.2">
      <c r="A34" s="85" t="s">
        <v>34</v>
      </c>
      <c r="B34" s="86"/>
      <c r="C34" s="56">
        <f t="shared" si="3"/>
        <v>586631</v>
      </c>
      <c r="D34" s="3">
        <v>62308</v>
      </c>
      <c r="E34" s="3">
        <v>20960</v>
      </c>
      <c r="F34" s="3">
        <v>12215</v>
      </c>
      <c r="G34" s="3">
        <v>21817</v>
      </c>
      <c r="H34" s="3">
        <v>10908</v>
      </c>
      <c r="I34" s="3">
        <v>80618</v>
      </c>
      <c r="J34" s="3">
        <v>83523</v>
      </c>
      <c r="K34" s="3">
        <v>40467</v>
      </c>
      <c r="L34" s="3">
        <v>99474</v>
      </c>
      <c r="M34" s="3">
        <v>35519</v>
      </c>
      <c r="N34" s="3">
        <v>36179</v>
      </c>
      <c r="O34" s="3">
        <v>82643</v>
      </c>
      <c r="P34" s="52"/>
    </row>
    <row r="35" spans="1:16" ht="16" x14ac:dyDescent="0.2">
      <c r="A35" s="85" t="s">
        <v>35</v>
      </c>
      <c r="B35" s="86"/>
      <c r="C35" s="56">
        <f t="shared" si="3"/>
        <v>681685</v>
      </c>
      <c r="D35" s="3">
        <v>87361</v>
      </c>
      <c r="E35" s="3">
        <v>54465</v>
      </c>
      <c r="F35" s="3">
        <v>32709</v>
      </c>
      <c r="G35" s="3">
        <v>73783</v>
      </c>
      <c r="H35" s="3">
        <v>67117</v>
      </c>
      <c r="I35" s="3">
        <v>52706</v>
      </c>
      <c r="J35" s="3">
        <v>20173</v>
      </c>
      <c r="K35" s="3">
        <v>77976</v>
      </c>
      <c r="L35" s="3">
        <v>90305</v>
      </c>
      <c r="M35" s="3">
        <v>84354</v>
      </c>
      <c r="N35" s="3">
        <v>24501</v>
      </c>
      <c r="O35" s="3">
        <v>16235</v>
      </c>
      <c r="P35" s="52"/>
    </row>
    <row r="36" spans="1:16" ht="16" x14ac:dyDescent="0.2">
      <c r="A36" s="85" t="s">
        <v>36</v>
      </c>
      <c r="B36" s="86"/>
      <c r="C36" s="56">
        <f t="shared" si="3"/>
        <v>830561</v>
      </c>
      <c r="D36" s="3">
        <v>90109</v>
      </c>
      <c r="E36" s="3">
        <v>49643</v>
      </c>
      <c r="F36" s="3">
        <v>49213</v>
      </c>
      <c r="G36" s="3">
        <v>83855</v>
      </c>
      <c r="H36" s="3">
        <v>28026</v>
      </c>
      <c r="I36" s="3">
        <v>78492</v>
      </c>
      <c r="J36" s="3">
        <v>84072</v>
      </c>
      <c r="K36" s="3">
        <v>61951</v>
      </c>
      <c r="L36" s="3">
        <v>33186</v>
      </c>
      <c r="M36" s="3">
        <v>97293</v>
      </c>
      <c r="N36" s="3">
        <v>91563</v>
      </c>
      <c r="O36" s="3">
        <v>83158</v>
      </c>
      <c r="P36" s="52"/>
    </row>
    <row r="37" spans="1:16" ht="16" x14ac:dyDescent="0.2">
      <c r="A37" s="85" t="s">
        <v>37</v>
      </c>
      <c r="B37" s="86"/>
      <c r="C37" s="56">
        <f t="shared" si="3"/>
        <v>677781</v>
      </c>
      <c r="D37" s="3">
        <v>44578</v>
      </c>
      <c r="E37" s="3">
        <v>37520</v>
      </c>
      <c r="F37" s="3">
        <v>56350</v>
      </c>
      <c r="G37" s="3">
        <v>46167</v>
      </c>
      <c r="H37" s="3">
        <v>87732</v>
      </c>
      <c r="I37" s="3">
        <v>76781</v>
      </c>
      <c r="J37" s="3">
        <v>23568</v>
      </c>
      <c r="K37" s="3">
        <v>47845</v>
      </c>
      <c r="L37" s="3">
        <v>76081</v>
      </c>
      <c r="M37" s="3">
        <v>61573</v>
      </c>
      <c r="N37" s="3">
        <v>40887</v>
      </c>
      <c r="O37" s="3">
        <v>78699</v>
      </c>
      <c r="P37" s="52"/>
    </row>
    <row r="38" spans="1:16" ht="16" x14ac:dyDescent="0.2">
      <c r="A38" s="85" t="s">
        <v>38</v>
      </c>
      <c r="B38" s="86"/>
      <c r="C38" s="56">
        <f t="shared" si="3"/>
        <v>674469</v>
      </c>
      <c r="D38" s="3">
        <v>87148</v>
      </c>
      <c r="E38" s="3">
        <v>34373</v>
      </c>
      <c r="F38" s="3">
        <v>71573</v>
      </c>
      <c r="G38" s="3">
        <v>48125</v>
      </c>
      <c r="H38" s="3">
        <v>50920</v>
      </c>
      <c r="I38" s="3">
        <v>84288</v>
      </c>
      <c r="J38" s="3">
        <v>45052</v>
      </c>
      <c r="K38" s="3">
        <v>66560</v>
      </c>
      <c r="L38" s="3">
        <v>93034</v>
      </c>
      <c r="M38" s="3">
        <v>31116</v>
      </c>
      <c r="N38" s="3">
        <v>37045</v>
      </c>
      <c r="O38" s="3">
        <v>25235</v>
      </c>
      <c r="P38" s="52"/>
    </row>
    <row r="39" spans="1:16" ht="16" x14ac:dyDescent="0.2">
      <c r="A39" s="85" t="s">
        <v>39</v>
      </c>
      <c r="B39" s="86"/>
      <c r="C39" s="56">
        <f t="shared" si="3"/>
        <v>743497</v>
      </c>
      <c r="D39" s="3">
        <v>21549</v>
      </c>
      <c r="E39" s="3">
        <v>11720</v>
      </c>
      <c r="F39" s="3">
        <v>91192</v>
      </c>
      <c r="G39" s="3">
        <v>81180</v>
      </c>
      <c r="H39" s="3">
        <v>65689</v>
      </c>
      <c r="I39" s="3">
        <v>93637</v>
      </c>
      <c r="J39" s="3">
        <v>91596</v>
      </c>
      <c r="K39" s="3">
        <v>55069</v>
      </c>
      <c r="L39" s="3">
        <v>78166</v>
      </c>
      <c r="M39" s="3">
        <v>43289</v>
      </c>
      <c r="N39" s="3">
        <v>46069</v>
      </c>
      <c r="O39" s="3">
        <v>64341</v>
      </c>
      <c r="P39" s="52"/>
    </row>
    <row r="40" spans="1:16" ht="16" x14ac:dyDescent="0.2">
      <c r="A40" s="85" t="s">
        <v>40</v>
      </c>
      <c r="B40" s="86"/>
      <c r="C40" s="56">
        <f t="shared" si="3"/>
        <v>545465</v>
      </c>
      <c r="D40" s="3">
        <v>23436</v>
      </c>
      <c r="E40" s="3">
        <v>59463</v>
      </c>
      <c r="F40" s="3">
        <v>62050</v>
      </c>
      <c r="G40" s="3">
        <v>54784</v>
      </c>
      <c r="H40" s="3">
        <v>13844</v>
      </c>
      <c r="I40" s="3">
        <v>23586</v>
      </c>
      <c r="J40" s="3">
        <v>92456</v>
      </c>
      <c r="K40" s="3">
        <v>49958</v>
      </c>
      <c r="L40" s="3">
        <v>40502</v>
      </c>
      <c r="M40" s="3">
        <v>27359</v>
      </c>
      <c r="N40" s="3">
        <v>64793</v>
      </c>
      <c r="O40" s="3">
        <v>33234</v>
      </c>
      <c r="P40" s="52"/>
    </row>
    <row r="41" spans="1:16" ht="16" x14ac:dyDescent="0.2">
      <c r="A41" s="85" t="s">
        <v>41</v>
      </c>
      <c r="B41" s="86"/>
      <c r="C41" s="56">
        <f t="shared" si="3"/>
        <v>726182</v>
      </c>
      <c r="D41" s="3">
        <v>35522</v>
      </c>
      <c r="E41" s="3">
        <v>28797</v>
      </c>
      <c r="F41" s="3">
        <v>91643</v>
      </c>
      <c r="G41" s="3">
        <v>90300</v>
      </c>
      <c r="H41" s="3">
        <v>67927</v>
      </c>
      <c r="I41" s="3">
        <v>36112</v>
      </c>
      <c r="J41" s="3">
        <v>41769</v>
      </c>
      <c r="K41" s="3">
        <v>63070</v>
      </c>
      <c r="L41" s="3">
        <v>60337</v>
      </c>
      <c r="M41" s="3">
        <v>69905</v>
      </c>
      <c r="N41" s="3">
        <v>50996</v>
      </c>
      <c r="O41" s="3">
        <v>89804</v>
      </c>
      <c r="P41" s="52"/>
    </row>
    <row r="42" spans="1:16" ht="16" x14ac:dyDescent="0.2">
      <c r="A42" s="85" t="s">
        <v>42</v>
      </c>
      <c r="B42" s="86"/>
      <c r="C42" s="56">
        <f t="shared" si="3"/>
        <v>697842</v>
      </c>
      <c r="D42" s="3">
        <v>10576</v>
      </c>
      <c r="E42" s="3">
        <v>43927</v>
      </c>
      <c r="F42" s="3">
        <v>39984</v>
      </c>
      <c r="G42" s="3">
        <v>44744</v>
      </c>
      <c r="H42" s="3">
        <v>77682</v>
      </c>
      <c r="I42" s="3">
        <v>60335</v>
      </c>
      <c r="J42" s="3">
        <v>93585</v>
      </c>
      <c r="K42" s="3">
        <v>56097</v>
      </c>
      <c r="L42" s="3">
        <v>91871</v>
      </c>
      <c r="M42" s="3">
        <v>93867</v>
      </c>
      <c r="N42" s="3">
        <v>61593</v>
      </c>
      <c r="O42" s="3">
        <v>23581</v>
      </c>
      <c r="P42" s="52"/>
    </row>
    <row r="43" spans="1:16" ht="16" x14ac:dyDescent="0.2">
      <c r="A43" s="85" t="s">
        <v>43</v>
      </c>
      <c r="B43" s="86"/>
      <c r="C43" s="56">
        <f t="shared" si="3"/>
        <v>709629</v>
      </c>
      <c r="D43" s="3">
        <v>81575</v>
      </c>
      <c r="E43" s="3">
        <v>43385</v>
      </c>
      <c r="F43" s="3">
        <v>77275</v>
      </c>
      <c r="G43" s="3">
        <v>49502</v>
      </c>
      <c r="H43" s="3">
        <v>42784</v>
      </c>
      <c r="I43" s="3">
        <v>46498</v>
      </c>
      <c r="J43" s="3">
        <v>81556</v>
      </c>
      <c r="K43" s="3">
        <v>78855</v>
      </c>
      <c r="L43" s="3">
        <v>75956</v>
      </c>
      <c r="M43" s="3">
        <v>74139</v>
      </c>
      <c r="N43" s="3">
        <v>42162</v>
      </c>
      <c r="O43" s="3">
        <v>15942</v>
      </c>
      <c r="P43" s="52"/>
    </row>
    <row r="44" spans="1:16" ht="16" x14ac:dyDescent="0.2">
      <c r="A44" s="85" t="s">
        <v>44</v>
      </c>
      <c r="B44" s="86"/>
      <c r="C44" s="56">
        <f t="shared" si="3"/>
        <v>624380</v>
      </c>
      <c r="D44" s="3">
        <v>86576</v>
      </c>
      <c r="E44" s="3">
        <v>52840</v>
      </c>
      <c r="F44" s="3">
        <v>87944</v>
      </c>
      <c r="G44" s="3">
        <v>92468</v>
      </c>
      <c r="H44" s="3">
        <v>50711</v>
      </c>
      <c r="I44" s="3">
        <v>60423</v>
      </c>
      <c r="J44" s="3">
        <v>44582</v>
      </c>
      <c r="K44" s="3">
        <v>16196</v>
      </c>
      <c r="L44" s="3">
        <v>45768</v>
      </c>
      <c r="M44" s="3">
        <v>18635</v>
      </c>
      <c r="N44" s="3">
        <v>49860</v>
      </c>
      <c r="O44" s="3">
        <v>18377</v>
      </c>
      <c r="P44" s="52"/>
    </row>
    <row r="45" spans="1:16" ht="16" x14ac:dyDescent="0.2">
      <c r="A45" s="85" t="s">
        <v>45</v>
      </c>
      <c r="B45" s="86"/>
      <c r="C45" s="56">
        <f t="shared" si="3"/>
        <v>569130</v>
      </c>
      <c r="D45" s="3">
        <v>62242</v>
      </c>
      <c r="E45" s="3">
        <v>37750</v>
      </c>
      <c r="F45" s="3">
        <v>55149</v>
      </c>
      <c r="G45" s="3">
        <v>65099</v>
      </c>
      <c r="H45" s="3">
        <v>38027</v>
      </c>
      <c r="I45" s="3">
        <v>62759</v>
      </c>
      <c r="J45" s="3">
        <v>38009</v>
      </c>
      <c r="K45" s="3">
        <v>11599</v>
      </c>
      <c r="L45" s="3">
        <v>48437</v>
      </c>
      <c r="M45" s="3">
        <v>38713</v>
      </c>
      <c r="N45" s="3">
        <v>95861</v>
      </c>
      <c r="O45" s="3">
        <v>15485</v>
      </c>
      <c r="P45" s="52"/>
    </row>
    <row r="46" spans="1:16" ht="16" x14ac:dyDescent="0.2">
      <c r="A46" s="85" t="s">
        <v>46</v>
      </c>
      <c r="B46" s="86"/>
      <c r="C46" s="56">
        <f t="shared" si="3"/>
        <v>809618</v>
      </c>
      <c r="D46" s="3">
        <v>93315</v>
      </c>
      <c r="E46" s="3">
        <v>91672</v>
      </c>
      <c r="F46" s="3">
        <v>51174</v>
      </c>
      <c r="G46" s="3">
        <v>95995</v>
      </c>
      <c r="H46" s="3">
        <v>81457</v>
      </c>
      <c r="I46" s="3">
        <v>68309</v>
      </c>
      <c r="J46" s="3">
        <v>24584</v>
      </c>
      <c r="K46" s="3">
        <v>73701</v>
      </c>
      <c r="L46" s="3">
        <v>66663</v>
      </c>
      <c r="M46" s="3">
        <v>59616</v>
      </c>
      <c r="N46" s="3">
        <v>77622</v>
      </c>
      <c r="O46" s="3">
        <v>25510</v>
      </c>
      <c r="P46" s="52"/>
    </row>
    <row r="47" spans="1:16" ht="16" x14ac:dyDescent="0.2">
      <c r="A47" s="85" t="s">
        <v>47</v>
      </c>
      <c r="B47" s="86"/>
      <c r="C47" s="56">
        <f t="shared" si="3"/>
        <v>642912</v>
      </c>
      <c r="D47" s="3">
        <v>47034</v>
      </c>
      <c r="E47" s="3">
        <v>76012</v>
      </c>
      <c r="F47" s="3">
        <v>20885</v>
      </c>
      <c r="G47" s="3">
        <v>60911</v>
      </c>
      <c r="H47" s="3">
        <v>29886</v>
      </c>
      <c r="I47" s="3">
        <v>60095</v>
      </c>
      <c r="J47" s="3">
        <v>48259</v>
      </c>
      <c r="K47" s="3">
        <v>65777</v>
      </c>
      <c r="L47" s="3">
        <v>82344</v>
      </c>
      <c r="M47" s="3">
        <v>39255</v>
      </c>
      <c r="N47" s="3">
        <v>78618</v>
      </c>
      <c r="O47" s="3">
        <v>33836</v>
      </c>
      <c r="P47" s="52"/>
    </row>
    <row r="48" spans="1:16" ht="16" x14ac:dyDescent="0.2">
      <c r="A48" s="85" t="s">
        <v>48</v>
      </c>
      <c r="B48" s="86"/>
      <c r="C48" s="56">
        <f t="shared" si="3"/>
        <v>600530</v>
      </c>
      <c r="D48" s="3">
        <v>22733</v>
      </c>
      <c r="E48" s="3">
        <v>80441</v>
      </c>
      <c r="F48" s="3">
        <v>70765</v>
      </c>
      <c r="G48" s="3">
        <v>95373</v>
      </c>
      <c r="H48" s="3">
        <v>21019</v>
      </c>
      <c r="I48" s="3">
        <v>20415</v>
      </c>
      <c r="J48" s="3">
        <v>17730</v>
      </c>
      <c r="K48" s="3">
        <v>39102</v>
      </c>
      <c r="L48" s="3">
        <v>99170</v>
      </c>
      <c r="M48" s="3">
        <v>91003</v>
      </c>
      <c r="N48" s="3">
        <v>18567</v>
      </c>
      <c r="O48" s="3">
        <v>24212</v>
      </c>
      <c r="P48" s="52"/>
    </row>
    <row r="49" spans="1:16" ht="16" x14ac:dyDescent="0.2">
      <c r="A49" s="85" t="s">
        <v>49</v>
      </c>
      <c r="B49" s="86"/>
      <c r="C49" s="56">
        <f t="shared" si="3"/>
        <v>782572</v>
      </c>
      <c r="D49" s="3">
        <v>25444</v>
      </c>
      <c r="E49" s="3">
        <v>52787</v>
      </c>
      <c r="F49" s="3">
        <v>58960</v>
      </c>
      <c r="G49" s="3">
        <v>49773</v>
      </c>
      <c r="H49" s="3">
        <v>96958</v>
      </c>
      <c r="I49" s="3">
        <v>55927</v>
      </c>
      <c r="J49" s="3">
        <v>63807</v>
      </c>
      <c r="K49" s="3">
        <v>93856</v>
      </c>
      <c r="L49" s="3">
        <v>99286</v>
      </c>
      <c r="M49" s="3">
        <v>99433</v>
      </c>
      <c r="N49" s="3">
        <v>44918</v>
      </c>
      <c r="O49" s="3">
        <v>41423</v>
      </c>
      <c r="P49" s="52"/>
    </row>
    <row r="50" spans="1:16" ht="16" x14ac:dyDescent="0.2">
      <c r="A50" s="85" t="s">
        <v>50</v>
      </c>
      <c r="B50" s="86"/>
      <c r="C50" s="56">
        <f t="shared" si="3"/>
        <v>669658</v>
      </c>
      <c r="D50" s="3">
        <v>67544</v>
      </c>
      <c r="E50" s="3">
        <v>57471</v>
      </c>
      <c r="F50" s="3">
        <v>86453</v>
      </c>
      <c r="G50" s="3">
        <v>38207</v>
      </c>
      <c r="H50" s="3">
        <v>62459</v>
      </c>
      <c r="I50" s="3">
        <v>17324</v>
      </c>
      <c r="J50" s="3">
        <v>45166</v>
      </c>
      <c r="K50" s="3">
        <v>77811</v>
      </c>
      <c r="L50" s="3">
        <v>62779</v>
      </c>
      <c r="M50" s="3">
        <v>79628</v>
      </c>
      <c r="N50" s="3">
        <v>29311</v>
      </c>
      <c r="O50" s="3">
        <v>45505</v>
      </c>
      <c r="P50" s="52"/>
    </row>
    <row r="51" spans="1:16" ht="16" x14ac:dyDescent="0.2">
      <c r="A51" s="85" t="s">
        <v>51</v>
      </c>
      <c r="B51" s="86"/>
      <c r="C51" s="56">
        <f t="shared" si="3"/>
        <v>703488</v>
      </c>
      <c r="D51" s="3">
        <v>31238</v>
      </c>
      <c r="E51" s="3">
        <v>37463</v>
      </c>
      <c r="F51" s="3">
        <v>54911</v>
      </c>
      <c r="G51" s="3">
        <v>83274</v>
      </c>
      <c r="H51" s="3">
        <v>15918</v>
      </c>
      <c r="I51" s="3">
        <v>70016</v>
      </c>
      <c r="J51" s="3">
        <v>68534</v>
      </c>
      <c r="K51" s="3">
        <v>98640</v>
      </c>
      <c r="L51" s="3">
        <v>70676</v>
      </c>
      <c r="M51" s="3">
        <v>82175</v>
      </c>
      <c r="N51" s="3">
        <v>15111</v>
      </c>
      <c r="O51" s="3">
        <v>75532</v>
      </c>
      <c r="P51" s="52"/>
    </row>
    <row r="52" spans="1:16" ht="16" x14ac:dyDescent="0.2">
      <c r="A52" s="85" t="s">
        <v>52</v>
      </c>
      <c r="B52" s="86"/>
      <c r="C52" s="56">
        <f t="shared" si="3"/>
        <v>754661</v>
      </c>
      <c r="D52" s="3">
        <v>96077</v>
      </c>
      <c r="E52" s="3">
        <v>26302</v>
      </c>
      <c r="F52" s="3">
        <v>74061</v>
      </c>
      <c r="G52" s="3">
        <v>27032</v>
      </c>
      <c r="H52" s="3">
        <v>65629</v>
      </c>
      <c r="I52" s="3">
        <v>68567</v>
      </c>
      <c r="J52" s="3">
        <v>98868</v>
      </c>
      <c r="K52" s="3">
        <v>49688</v>
      </c>
      <c r="L52" s="3">
        <v>97370</v>
      </c>
      <c r="M52" s="3">
        <v>61688</v>
      </c>
      <c r="N52" s="3">
        <v>22838</v>
      </c>
      <c r="O52" s="3">
        <v>66541</v>
      </c>
      <c r="P52" s="52"/>
    </row>
    <row r="53" spans="1:16" ht="16" x14ac:dyDescent="0.2">
      <c r="A53" s="85" t="s">
        <v>53</v>
      </c>
      <c r="B53" s="86"/>
      <c r="C53" s="56">
        <f t="shared" si="3"/>
        <v>661001</v>
      </c>
      <c r="D53" s="3">
        <v>35920</v>
      </c>
      <c r="E53" s="3">
        <v>74299</v>
      </c>
      <c r="F53" s="3">
        <v>97029</v>
      </c>
      <c r="G53" s="3">
        <v>34756</v>
      </c>
      <c r="H53" s="3">
        <v>84348</v>
      </c>
      <c r="I53" s="3">
        <v>40531</v>
      </c>
      <c r="J53" s="3">
        <v>17417</v>
      </c>
      <c r="K53" s="3">
        <v>12790</v>
      </c>
      <c r="L53" s="3">
        <v>69537</v>
      </c>
      <c r="M53" s="3">
        <v>16683</v>
      </c>
      <c r="N53" s="3">
        <v>86022</v>
      </c>
      <c r="O53" s="3">
        <v>91669</v>
      </c>
      <c r="P53" s="52"/>
    </row>
    <row r="54" spans="1:16" ht="16" x14ac:dyDescent="0.2">
      <c r="A54" s="85" t="s">
        <v>54</v>
      </c>
      <c r="B54" s="86"/>
      <c r="C54" s="56">
        <f t="shared" si="3"/>
        <v>759178</v>
      </c>
      <c r="D54" s="3">
        <v>74745</v>
      </c>
      <c r="E54" s="3">
        <v>70099</v>
      </c>
      <c r="F54" s="3">
        <v>58988</v>
      </c>
      <c r="G54" s="3">
        <v>64467</v>
      </c>
      <c r="H54" s="3">
        <v>74187</v>
      </c>
      <c r="I54" s="3">
        <v>72464</v>
      </c>
      <c r="J54" s="3">
        <v>72648</v>
      </c>
      <c r="K54" s="3">
        <v>66499</v>
      </c>
      <c r="L54" s="3">
        <v>21579</v>
      </c>
      <c r="M54" s="3">
        <v>15728</v>
      </c>
      <c r="N54" s="3">
        <v>83260</v>
      </c>
      <c r="O54" s="3">
        <v>84514</v>
      </c>
      <c r="P54" s="52"/>
    </row>
    <row r="55" spans="1:16" ht="16" x14ac:dyDescent="0.2">
      <c r="A55" s="85" t="s">
        <v>55</v>
      </c>
      <c r="B55" s="86"/>
      <c r="C55" s="56">
        <f t="shared" si="3"/>
        <v>573129</v>
      </c>
      <c r="D55" s="3">
        <v>31979</v>
      </c>
      <c r="E55" s="3">
        <v>31668</v>
      </c>
      <c r="F55" s="3">
        <v>98142</v>
      </c>
      <c r="G55" s="3">
        <v>49759</v>
      </c>
      <c r="H55" s="3">
        <v>29473</v>
      </c>
      <c r="I55" s="3">
        <v>51347</v>
      </c>
      <c r="J55" s="3">
        <v>58720</v>
      </c>
      <c r="K55" s="3">
        <v>34014</v>
      </c>
      <c r="L55" s="3">
        <v>66731</v>
      </c>
      <c r="M55" s="3">
        <v>16451</v>
      </c>
      <c r="N55" s="3">
        <v>59169</v>
      </c>
      <c r="O55" s="3">
        <v>45676</v>
      </c>
      <c r="P55" s="52"/>
    </row>
    <row r="56" spans="1:16" ht="16" x14ac:dyDescent="0.2">
      <c r="A56" s="85" t="s">
        <v>56</v>
      </c>
      <c r="B56" s="86"/>
      <c r="C56" s="56">
        <f t="shared" si="3"/>
        <v>724628</v>
      </c>
      <c r="D56" s="3">
        <v>73767</v>
      </c>
      <c r="E56" s="3">
        <v>56101</v>
      </c>
      <c r="F56" s="3">
        <v>63977</v>
      </c>
      <c r="G56" s="3">
        <v>38873</v>
      </c>
      <c r="H56" s="3">
        <v>39382</v>
      </c>
      <c r="I56" s="3">
        <v>95615</v>
      </c>
      <c r="J56" s="3">
        <v>43959</v>
      </c>
      <c r="K56" s="3">
        <v>16535</v>
      </c>
      <c r="L56" s="3">
        <v>92758</v>
      </c>
      <c r="M56" s="3">
        <v>93057</v>
      </c>
      <c r="N56" s="3">
        <v>26507</v>
      </c>
      <c r="O56" s="3">
        <v>84097</v>
      </c>
      <c r="P56" s="52"/>
    </row>
    <row r="57" spans="1:16" ht="16" x14ac:dyDescent="0.2">
      <c r="A57" s="85" t="s">
        <v>57</v>
      </c>
      <c r="B57" s="86"/>
      <c r="C57" s="56" t="str">
        <f t="shared" si="3"/>
        <v/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52"/>
    </row>
    <row r="58" spans="1:16" ht="16" x14ac:dyDescent="0.2">
      <c r="A58" s="85" t="s">
        <v>58</v>
      </c>
      <c r="B58" s="86"/>
      <c r="C58" s="56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52"/>
    </row>
    <row r="59" spans="1:16" ht="16" x14ac:dyDescent="0.2">
      <c r="A59" s="85" t="s">
        <v>59</v>
      </c>
      <c r="B59" s="86"/>
      <c r="C59" s="56" t="str">
        <f t="shared" si="3"/>
        <v/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52"/>
    </row>
    <row r="60" spans="1:16" ht="16" x14ac:dyDescent="0.2">
      <c r="A60" s="102" t="s">
        <v>69</v>
      </c>
      <c r="B60" s="103"/>
      <c r="C60" s="58">
        <f t="shared" ref="C60:O60" si="4">SUM(C20:C59)</f>
        <v>25184463</v>
      </c>
      <c r="D60" s="58">
        <f t="shared" si="4"/>
        <v>2192117</v>
      </c>
      <c r="E60" s="58">
        <f t="shared" si="4"/>
        <v>1791910</v>
      </c>
      <c r="F60" s="58">
        <f t="shared" si="4"/>
        <v>2301736</v>
      </c>
      <c r="G60" s="58">
        <f t="shared" si="4"/>
        <v>2292236</v>
      </c>
      <c r="H60" s="58">
        <f t="shared" si="4"/>
        <v>2060874</v>
      </c>
      <c r="I60" s="58">
        <f t="shared" si="4"/>
        <v>2136046</v>
      </c>
      <c r="J60" s="58">
        <f t="shared" si="4"/>
        <v>2109424</v>
      </c>
      <c r="K60" s="58">
        <f t="shared" si="4"/>
        <v>2027734</v>
      </c>
      <c r="L60" s="58">
        <f t="shared" si="4"/>
        <v>2373163</v>
      </c>
      <c r="M60" s="58">
        <f t="shared" si="4"/>
        <v>2116133</v>
      </c>
      <c r="N60" s="58">
        <f t="shared" si="4"/>
        <v>1944824</v>
      </c>
      <c r="O60" s="58">
        <f t="shared" si="4"/>
        <v>1838266</v>
      </c>
      <c r="P60" s="55"/>
    </row>
    <row r="61" spans="1:16" ht="16" x14ac:dyDescent="0.2">
      <c r="A61" s="58" t="s">
        <v>73</v>
      </c>
      <c r="B61" s="58"/>
      <c r="C61" s="58"/>
      <c r="D61" s="58">
        <f>AVERAGE(D60:O60)</f>
        <v>2098705.25</v>
      </c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</row>
    <row r="62" spans="1:16" ht="16" x14ac:dyDescent="0.2">
      <c r="A62" s="44"/>
      <c r="B62" s="45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59"/>
    </row>
    <row r="63" spans="1:16" ht="16" x14ac:dyDescent="0.2">
      <c r="A63" s="48"/>
      <c r="B63" s="49"/>
      <c r="C63" s="50" t="s">
        <v>0</v>
      </c>
      <c r="D63" s="51" t="str">
        <f t="shared" ref="D63:O63" si="5">D5</f>
        <v>Januar</v>
      </c>
      <c r="E63" s="51" t="str">
        <f t="shared" si="5"/>
        <v>Februar</v>
      </c>
      <c r="F63" s="51" t="str">
        <f t="shared" si="5"/>
        <v>Marts</v>
      </c>
      <c r="G63" s="51" t="str">
        <f t="shared" si="5"/>
        <v>April</v>
      </c>
      <c r="H63" s="51" t="str">
        <f t="shared" si="5"/>
        <v>Maj</v>
      </c>
      <c r="I63" s="51" t="str">
        <f t="shared" si="5"/>
        <v>Juni</v>
      </c>
      <c r="J63" s="51" t="str">
        <f t="shared" si="5"/>
        <v>Juli</v>
      </c>
      <c r="K63" s="51" t="str">
        <f t="shared" si="5"/>
        <v>August</v>
      </c>
      <c r="L63" s="51" t="str">
        <f t="shared" si="5"/>
        <v>September</v>
      </c>
      <c r="M63" s="51" t="str">
        <f t="shared" si="5"/>
        <v>Oktober</v>
      </c>
      <c r="N63" s="51" t="str">
        <f t="shared" si="5"/>
        <v>November</v>
      </c>
      <c r="O63" s="51" t="str">
        <f t="shared" si="5"/>
        <v>December</v>
      </c>
      <c r="P63" s="52"/>
    </row>
    <row r="64" spans="1:16" ht="16" x14ac:dyDescent="0.2">
      <c r="A64" s="53"/>
      <c r="B64" s="49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60"/>
    </row>
    <row r="65" spans="1:16" ht="16" x14ac:dyDescent="0.2">
      <c r="A65" s="100" t="s">
        <v>64</v>
      </c>
      <c r="B65" s="101"/>
      <c r="C65" s="61">
        <f t="shared" ref="C65:O65" si="6">C15-C60</f>
        <v>27343368</v>
      </c>
      <c r="D65" s="62">
        <f t="shared" si="6"/>
        <v>2525694</v>
      </c>
      <c r="E65" s="63">
        <f t="shared" si="6"/>
        <v>1326139</v>
      </c>
      <c r="F65" s="63">
        <f t="shared" si="6"/>
        <v>2072748</v>
      </c>
      <c r="G65" s="63">
        <f t="shared" si="6"/>
        <v>2949754</v>
      </c>
      <c r="H65" s="63">
        <f t="shared" si="6"/>
        <v>2102269</v>
      </c>
      <c r="I65" s="63">
        <f t="shared" si="6"/>
        <v>3462812</v>
      </c>
      <c r="J65" s="63">
        <f t="shared" si="6"/>
        <v>2950207</v>
      </c>
      <c r="K65" s="63">
        <f t="shared" si="6"/>
        <v>2605706</v>
      </c>
      <c r="L65" s="63">
        <f t="shared" si="6"/>
        <v>1823231</v>
      </c>
      <c r="M65" s="63">
        <f t="shared" si="6"/>
        <v>2663757</v>
      </c>
      <c r="N65" s="63">
        <f t="shared" si="6"/>
        <v>889051</v>
      </c>
      <c r="O65" s="63">
        <f t="shared" si="6"/>
        <v>1972000</v>
      </c>
      <c r="P65" s="52"/>
    </row>
    <row r="66" spans="1:16" ht="16" x14ac:dyDescent="0.2">
      <c r="A66" s="98"/>
      <c r="B66" s="104"/>
      <c r="C66" s="64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52"/>
    </row>
    <row r="67" spans="1:16" ht="16" x14ac:dyDescent="0.2">
      <c r="A67" s="100" t="s">
        <v>66</v>
      </c>
      <c r="B67" s="101"/>
      <c r="C67" s="61">
        <f t="shared" ref="C67:O67" si="7">C15-C60</f>
        <v>27343368</v>
      </c>
      <c r="D67" s="61">
        <f t="shared" si="7"/>
        <v>2525694</v>
      </c>
      <c r="E67" s="61">
        <f t="shared" si="7"/>
        <v>1326139</v>
      </c>
      <c r="F67" s="61">
        <f t="shared" si="7"/>
        <v>2072748</v>
      </c>
      <c r="G67" s="61">
        <f t="shared" si="7"/>
        <v>2949754</v>
      </c>
      <c r="H67" s="61">
        <f t="shared" si="7"/>
        <v>2102269</v>
      </c>
      <c r="I67" s="61">
        <f t="shared" si="7"/>
        <v>3462812</v>
      </c>
      <c r="J67" s="61">
        <f t="shared" si="7"/>
        <v>2950207</v>
      </c>
      <c r="K67" s="61">
        <f t="shared" si="7"/>
        <v>2605706</v>
      </c>
      <c r="L67" s="61">
        <f t="shared" si="7"/>
        <v>1823231</v>
      </c>
      <c r="M67" s="61">
        <f t="shared" si="7"/>
        <v>2663757</v>
      </c>
      <c r="N67" s="61">
        <f t="shared" si="7"/>
        <v>889051</v>
      </c>
      <c r="O67" s="61">
        <f t="shared" si="7"/>
        <v>1972000</v>
      </c>
      <c r="P67" s="52"/>
    </row>
    <row r="68" spans="1:16" ht="16" x14ac:dyDescent="0.2">
      <c r="A68" s="100" t="s">
        <v>67</v>
      </c>
      <c r="B68" s="101"/>
      <c r="C68" s="61">
        <f>O68</f>
        <v>3944000</v>
      </c>
      <c r="D68" s="65">
        <f>SUM(D65+D67)</f>
        <v>5051388</v>
      </c>
      <c r="E68" s="66">
        <f>SUM(E65+E67)</f>
        <v>2652278</v>
      </c>
      <c r="F68" s="66">
        <f t="shared" ref="F68:O68" si="8">SUM(F65+F67)</f>
        <v>4145496</v>
      </c>
      <c r="G68" s="66">
        <f t="shared" si="8"/>
        <v>5899508</v>
      </c>
      <c r="H68" s="66">
        <f t="shared" si="8"/>
        <v>4204538</v>
      </c>
      <c r="I68" s="66">
        <f t="shared" si="8"/>
        <v>6925624</v>
      </c>
      <c r="J68" s="66">
        <f t="shared" si="8"/>
        <v>5900414</v>
      </c>
      <c r="K68" s="66">
        <f t="shared" si="8"/>
        <v>5211412</v>
      </c>
      <c r="L68" s="66">
        <f t="shared" si="8"/>
        <v>3646462</v>
      </c>
      <c r="M68" s="66">
        <f t="shared" si="8"/>
        <v>5327514</v>
      </c>
      <c r="N68" s="66">
        <f t="shared" si="8"/>
        <v>1778102</v>
      </c>
      <c r="O68" s="66">
        <f t="shared" si="8"/>
        <v>3944000</v>
      </c>
      <c r="P68" s="52"/>
    </row>
    <row r="69" spans="1:16" ht="16" x14ac:dyDescent="0.2">
      <c r="A69" s="98"/>
      <c r="B69" s="99"/>
      <c r="C69" s="63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52"/>
    </row>
    <row r="70" spans="1:16" ht="16" x14ac:dyDescent="0.2">
      <c r="A70" s="100" t="s">
        <v>1</v>
      </c>
      <c r="B70" s="101"/>
      <c r="C70" s="61" t="s">
        <v>2</v>
      </c>
      <c r="D70" s="67" t="s">
        <v>3</v>
      </c>
      <c r="E70" s="67"/>
      <c r="F70" s="67"/>
      <c r="G70" s="67"/>
      <c r="H70" s="67"/>
      <c r="I70" s="67" t="s">
        <v>2</v>
      </c>
      <c r="J70" s="67"/>
      <c r="K70" s="67"/>
      <c r="L70" s="67"/>
      <c r="M70" s="67"/>
      <c r="N70" s="67"/>
      <c r="O70" s="67"/>
      <c r="P70" s="52"/>
    </row>
    <row r="71" spans="1:16" ht="16" x14ac:dyDescent="0.2">
      <c r="A71" s="100" t="s">
        <v>4</v>
      </c>
      <c r="B71" s="101"/>
      <c r="C71" s="61">
        <f>ROUND((C60-C15)/12,0)</f>
        <v>-2278614</v>
      </c>
      <c r="D71" s="67" t="s">
        <v>3</v>
      </c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52"/>
    </row>
    <row r="72" spans="1:16" ht="16" x14ac:dyDescent="0.2">
      <c r="A72" s="68"/>
      <c r="B72" s="69"/>
      <c r="C72" s="70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55"/>
    </row>
  </sheetData>
  <mergeCells count="58">
    <mergeCell ref="A12:B12"/>
    <mergeCell ref="A7:B7"/>
    <mergeCell ref="A8:B8"/>
    <mergeCell ref="A9:B9"/>
    <mergeCell ref="A10:B10"/>
    <mergeCell ref="A11:B11"/>
    <mergeCell ref="A46:B46"/>
    <mergeCell ref="A47:B47"/>
    <mergeCell ref="A48:B48"/>
    <mergeCell ref="A28:B28"/>
    <mergeCell ref="A13:B13"/>
    <mergeCell ref="A14:B14"/>
    <mergeCell ref="A15:B15"/>
    <mergeCell ref="A20:B20"/>
    <mergeCell ref="A21:B21"/>
    <mergeCell ref="A22:B22"/>
    <mergeCell ref="A23:B23"/>
    <mergeCell ref="A24:B24"/>
    <mergeCell ref="A25:B25"/>
    <mergeCell ref="A26:B26"/>
    <mergeCell ref="A27:B27"/>
    <mergeCell ref="A40:B40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9:B49"/>
    <mergeCell ref="A50:B50"/>
    <mergeCell ref="A71:B71"/>
    <mergeCell ref="A60:B60"/>
    <mergeCell ref="A65:B65"/>
    <mergeCell ref="A66:B66"/>
    <mergeCell ref="A67:B67"/>
    <mergeCell ref="A68:B68"/>
    <mergeCell ref="A51:B51"/>
    <mergeCell ref="A1:B4"/>
    <mergeCell ref="A58:B58"/>
    <mergeCell ref="A59:B59"/>
    <mergeCell ref="A69:B69"/>
    <mergeCell ref="A70:B70"/>
    <mergeCell ref="A53:B53"/>
    <mergeCell ref="A54:B54"/>
    <mergeCell ref="A55:B55"/>
    <mergeCell ref="A56:B56"/>
    <mergeCell ref="A57:B57"/>
    <mergeCell ref="A52:B52"/>
    <mergeCell ref="A41:B41"/>
    <mergeCell ref="A42:B42"/>
    <mergeCell ref="A43:B43"/>
    <mergeCell ref="A44:B44"/>
    <mergeCell ref="A45:B45"/>
  </mergeCells>
  <phoneticPr fontId="3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F0E60-6C10-411D-BA46-C72590B75234}">
  <dimension ref="A1:P72"/>
  <sheetViews>
    <sheetView workbookViewId="0">
      <selection activeCell="S12" sqref="S12"/>
    </sheetView>
  </sheetViews>
  <sheetFormatPr baseColWidth="10" defaultColWidth="8.83203125" defaultRowHeight="15" x14ac:dyDescent="0.2"/>
  <cols>
    <col min="1" max="1" width="11.83203125" bestFit="1" customWidth="1"/>
    <col min="3" max="3" width="10.6640625" bestFit="1" customWidth="1"/>
    <col min="4" max="4" width="13" bestFit="1" customWidth="1"/>
    <col min="5" max="5" width="18.33203125" bestFit="1" customWidth="1"/>
    <col min="6" max="11" width="9.6640625" bestFit="1" customWidth="1"/>
    <col min="12" max="12" width="10.83203125" bestFit="1" customWidth="1"/>
    <col min="13" max="13" width="9.6640625" bestFit="1" customWidth="1"/>
    <col min="14" max="14" width="10.33203125" bestFit="1" customWidth="1"/>
    <col min="15" max="15" width="10.1640625" bestFit="1" customWidth="1"/>
  </cols>
  <sheetData>
    <row r="1" spans="1:16" ht="16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6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6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6" x14ac:dyDescent="0.2">
      <c r="A4" s="5"/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7"/>
    </row>
    <row r="5" spans="1:16" ht="16" x14ac:dyDescent="0.2">
      <c r="A5" s="8"/>
      <c r="B5" s="9"/>
      <c r="C5" s="10" t="s">
        <v>62</v>
      </c>
      <c r="D5" s="11" t="str">
        <f>Forside!$C$4</f>
        <v>Januar</v>
      </c>
      <c r="E5" s="12" t="str">
        <f>PROPER(TEXT(EDATE(1,1),"mmmm"))</f>
        <v>Februar</v>
      </c>
      <c r="F5" s="13" t="str">
        <f>PROPER(TEXT(EDATE(1,1+1),"mmmm"))</f>
        <v>Marts</v>
      </c>
      <c r="G5" s="13" t="str">
        <f>PROPER(TEXT(EDATE(1,2+1),"mmmm"))</f>
        <v>April</v>
      </c>
      <c r="H5" s="13" t="str">
        <f>PROPER(TEXT(EDATE(1,3+1),"mmmm"))</f>
        <v>Maj</v>
      </c>
      <c r="I5" s="13" t="str">
        <f>PROPER(TEXT(EDATE(1,1+4),"mmmm"))</f>
        <v>Juni</v>
      </c>
      <c r="J5" s="13" t="str">
        <f>PROPER(TEXT(EDATE(1,1+5),"mmmm"))</f>
        <v>Juli</v>
      </c>
      <c r="K5" s="13" t="str">
        <f>PROPER(TEXT(EDATE(1,1+6),"mmmm"))</f>
        <v>August</v>
      </c>
      <c r="L5" s="13" t="str">
        <f>PROPER(TEXT(EDATE(1,1+7),"mmmm"))</f>
        <v>September</v>
      </c>
      <c r="M5" s="13" t="str">
        <f>PROPER(TEXT(EDATE(1,1+8),"mmmm"))</f>
        <v>Oktober</v>
      </c>
      <c r="N5" s="13" t="str">
        <f>PROPER(TEXT(EDATE(1,1+9),"mmmm"))</f>
        <v>November</v>
      </c>
      <c r="O5" s="13" t="str">
        <f>PROPER(TEXT(EDATE(1,1+10),"mmmm"))</f>
        <v>December</v>
      </c>
      <c r="P5" s="14"/>
    </row>
    <row r="6" spans="1:16" ht="16" x14ac:dyDescent="0.2">
      <c r="A6" s="15" t="s">
        <v>11</v>
      </c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4"/>
    </row>
    <row r="7" spans="1:16" ht="16" x14ac:dyDescent="0.2">
      <c r="A7" s="83" t="s">
        <v>12</v>
      </c>
      <c r="B7" s="84"/>
      <c r="C7" s="18">
        <f t="shared" ref="C7:C14" si="0">IF(COUNTA(D7:O7)=0,"",SUM(D7:O7))</f>
        <v>6339438</v>
      </c>
      <c r="D7" s="3">
        <f>Faktisk!D7-Budget!D7</f>
        <v>930443</v>
      </c>
      <c r="E7" s="3">
        <f>Faktisk!E7-Budget!E7</f>
        <v>249575</v>
      </c>
      <c r="F7" s="3">
        <f>Faktisk!F7-Budget!F7</f>
        <v>541905</v>
      </c>
      <c r="G7" s="3">
        <f>Faktisk!G7-Budget!G7</f>
        <v>797344</v>
      </c>
      <c r="H7" s="3">
        <f>Faktisk!H7-Budget!H7</f>
        <v>137343</v>
      </c>
      <c r="I7" s="3">
        <f>Faktisk!I7-Budget!I7</f>
        <v>184025</v>
      </c>
      <c r="J7" s="3">
        <f>Faktisk!J7-Budget!J7</f>
        <v>532820</v>
      </c>
      <c r="K7" s="3">
        <f>Faktisk!K7-Budget!K7</f>
        <v>700414</v>
      </c>
      <c r="L7" s="3">
        <f>Faktisk!L7-Budget!L7</f>
        <v>455587</v>
      </c>
      <c r="M7" s="3">
        <f>Faktisk!M7-Budget!M7</f>
        <v>794741</v>
      </c>
      <c r="N7" s="3">
        <f>Faktisk!N7-Budget!N7</f>
        <v>37938</v>
      </c>
      <c r="O7" s="3">
        <f>Faktisk!O7-Budget!O7</f>
        <v>977303</v>
      </c>
      <c r="P7" s="14"/>
    </row>
    <row r="8" spans="1:16" ht="16" x14ac:dyDescent="0.2">
      <c r="A8" s="83" t="s">
        <v>71</v>
      </c>
      <c r="B8" s="84"/>
      <c r="C8" s="18">
        <f t="shared" si="0"/>
        <v>7825971</v>
      </c>
      <c r="D8" s="3">
        <f>Faktisk!D8-Budget!D8</f>
        <v>535846</v>
      </c>
      <c r="E8" s="3">
        <f>Faktisk!E8-Budget!E8</f>
        <v>540896</v>
      </c>
      <c r="F8" s="3">
        <f>Faktisk!F8-Budget!F8</f>
        <v>287669</v>
      </c>
      <c r="G8" s="3">
        <f>Faktisk!G8-Budget!G8</f>
        <v>644583</v>
      </c>
      <c r="H8" s="3">
        <f>Faktisk!H8-Budget!H8</f>
        <v>894739</v>
      </c>
      <c r="I8" s="3">
        <f>Faktisk!I8-Budget!I8</f>
        <v>829392</v>
      </c>
      <c r="J8" s="3">
        <f>Faktisk!J8-Budget!J8</f>
        <v>880456</v>
      </c>
      <c r="K8" s="3">
        <f>Faktisk!K8-Budget!K8</f>
        <v>568324</v>
      </c>
      <c r="L8" s="3">
        <f>Faktisk!L8-Budget!L8</f>
        <v>759894</v>
      </c>
      <c r="M8" s="3">
        <f>Faktisk!M8-Budget!M8</f>
        <v>976363</v>
      </c>
      <c r="N8" s="3">
        <f>Faktisk!N8-Budget!N8</f>
        <v>476147</v>
      </c>
      <c r="O8" s="3">
        <f>Faktisk!O8-Budget!O8</f>
        <v>431662</v>
      </c>
      <c r="P8" s="14"/>
    </row>
    <row r="9" spans="1:16" ht="16" x14ac:dyDescent="0.2">
      <c r="A9" s="83" t="s">
        <v>14</v>
      </c>
      <c r="B9" s="84"/>
      <c r="C9" s="18">
        <f t="shared" si="0"/>
        <v>5267474</v>
      </c>
      <c r="D9" s="3">
        <f>Faktisk!D9-Budget!D9</f>
        <v>606317</v>
      </c>
      <c r="E9" s="3">
        <f>Faktisk!E9-Budget!E9</f>
        <v>382873</v>
      </c>
      <c r="F9" s="3">
        <f>Faktisk!F9-Budget!F9</f>
        <v>174028</v>
      </c>
      <c r="G9" s="3">
        <f>Faktisk!G9-Budget!G9</f>
        <v>578224</v>
      </c>
      <c r="H9" s="3">
        <f>Faktisk!H9-Budget!H9</f>
        <v>530092</v>
      </c>
      <c r="I9" s="3">
        <f>Faktisk!I9-Budget!I9</f>
        <v>558284</v>
      </c>
      <c r="J9" s="3">
        <f>Faktisk!J9-Budget!J9</f>
        <v>681708</v>
      </c>
      <c r="K9" s="3">
        <f>Faktisk!K9-Budget!K9</f>
        <v>594121</v>
      </c>
      <c r="L9" s="3">
        <f>Faktisk!L9-Budget!L9</f>
        <v>483662</v>
      </c>
      <c r="M9" s="3">
        <f>Faktisk!M9-Budget!M9</f>
        <v>305535</v>
      </c>
      <c r="N9" s="3">
        <f>Faktisk!N9-Budget!N9</f>
        <v>-46123</v>
      </c>
      <c r="O9" s="3">
        <f>Faktisk!O9-Budget!O9</f>
        <v>418753</v>
      </c>
      <c r="P9" s="14"/>
    </row>
    <row r="10" spans="1:16" ht="16" x14ac:dyDescent="0.2">
      <c r="A10" s="83" t="s">
        <v>15</v>
      </c>
      <c r="B10" s="84"/>
      <c r="C10" s="18">
        <f t="shared" si="0"/>
        <v>5978993</v>
      </c>
      <c r="D10" s="3">
        <f>Faktisk!D10-Budget!D10</f>
        <v>617348</v>
      </c>
      <c r="E10" s="3">
        <f>Faktisk!E10-Budget!E10</f>
        <v>870886</v>
      </c>
      <c r="F10" s="3">
        <f>Faktisk!F10-Budget!F10</f>
        <v>477084</v>
      </c>
      <c r="G10" s="3">
        <f>Faktisk!G10-Budget!G10</f>
        <v>482033</v>
      </c>
      <c r="H10" s="3">
        <f>Faktisk!H10-Budget!H10</f>
        <v>215576</v>
      </c>
      <c r="I10" s="3">
        <f>Faktisk!I10-Budget!I10</f>
        <v>681763</v>
      </c>
      <c r="J10" s="3">
        <f>Faktisk!J10-Budget!J10</f>
        <v>491048</v>
      </c>
      <c r="K10" s="3">
        <f>Faktisk!K10-Budget!K10</f>
        <v>576615</v>
      </c>
      <c r="L10" s="3">
        <f>Faktisk!L10-Budget!L10</f>
        <v>172847</v>
      </c>
      <c r="M10" s="3">
        <f>Faktisk!M10-Budget!M10</f>
        <v>515277</v>
      </c>
      <c r="N10" s="3">
        <f>Faktisk!N10-Budget!N10</f>
        <v>1580</v>
      </c>
      <c r="O10" s="3">
        <f>Faktisk!O10-Budget!O10</f>
        <v>876936</v>
      </c>
      <c r="P10" s="14"/>
    </row>
    <row r="11" spans="1:16" ht="16" x14ac:dyDescent="0.2">
      <c r="A11" s="83" t="s">
        <v>16</v>
      </c>
      <c r="B11" s="84"/>
      <c r="C11" s="18">
        <f>IF(COUNTA(D11:O11)=0,"",SUM(D11:O11))</f>
        <v>3889806</v>
      </c>
      <c r="D11" s="3">
        <f>Faktisk!D11-Budget!D11</f>
        <v>64565</v>
      </c>
      <c r="E11" s="3">
        <f>Faktisk!E11-Budget!E11</f>
        <v>15467</v>
      </c>
      <c r="F11" s="3">
        <f>Faktisk!F11-Budget!F11</f>
        <v>468822</v>
      </c>
      <c r="G11" s="3">
        <f>Faktisk!G11-Budget!G11</f>
        <v>357830</v>
      </c>
      <c r="H11" s="3">
        <f>Faktisk!H11-Budget!H11</f>
        <v>399483</v>
      </c>
      <c r="I11" s="3">
        <f>Faktisk!I11-Budget!I11</f>
        <v>664548</v>
      </c>
      <c r="J11" s="3">
        <f>Faktisk!J11-Budget!J11</f>
        <v>826470</v>
      </c>
      <c r="K11" s="3">
        <f>Faktisk!K11-Budget!K11</f>
        <v>166688</v>
      </c>
      <c r="L11" s="3">
        <f>Faktisk!L11-Budget!L11</f>
        <v>271151</v>
      </c>
      <c r="M11" s="3">
        <f>Faktisk!M11-Budget!M11</f>
        <v>217500</v>
      </c>
      <c r="N11" s="3">
        <f>Faktisk!N11-Budget!N11</f>
        <v>130924</v>
      </c>
      <c r="O11" s="3">
        <f>Faktisk!O11-Budget!O11</f>
        <v>306358</v>
      </c>
      <c r="P11" s="14"/>
    </row>
    <row r="12" spans="1:16" ht="16" x14ac:dyDescent="0.2">
      <c r="A12" s="83" t="s">
        <v>17</v>
      </c>
      <c r="B12" s="84"/>
      <c r="C12" s="18">
        <f>IF(COUNTA(D12:O12)=0,"",SUM(D12:O12))</f>
        <v>5608357</v>
      </c>
      <c r="D12" s="3">
        <f>Faktisk!D12-Budget!D12</f>
        <v>254269</v>
      </c>
      <c r="E12" s="3">
        <f>Faktisk!E12-Budget!E12</f>
        <v>47211</v>
      </c>
      <c r="F12" s="3">
        <f>Faktisk!F12-Budget!F12</f>
        <v>517937</v>
      </c>
      <c r="G12" s="3">
        <f>Faktisk!G12-Budget!G12</f>
        <v>965869</v>
      </c>
      <c r="H12" s="3">
        <f>Faktisk!H12-Budget!H12</f>
        <v>683633</v>
      </c>
      <c r="I12" s="3">
        <f>Faktisk!I12-Budget!I12</f>
        <v>797917</v>
      </c>
      <c r="J12" s="3">
        <f>Faktisk!J12-Budget!J12</f>
        <v>130537</v>
      </c>
      <c r="K12" s="3">
        <f>Faktisk!K12-Budget!K12</f>
        <v>231462</v>
      </c>
      <c r="L12" s="3">
        <f>Faktisk!L12-Budget!L12</f>
        <v>733634</v>
      </c>
      <c r="M12" s="3">
        <f>Faktisk!M12-Budget!M12</f>
        <v>518757</v>
      </c>
      <c r="N12" s="3">
        <f>Faktisk!N12-Budget!N12</f>
        <v>740611</v>
      </c>
      <c r="O12" s="3">
        <f>Faktisk!O12-Budget!O12</f>
        <v>-13480</v>
      </c>
      <c r="P12" s="7"/>
    </row>
    <row r="13" spans="1:16" ht="16" x14ac:dyDescent="0.2">
      <c r="A13" s="83" t="s">
        <v>18</v>
      </c>
      <c r="B13" s="84"/>
      <c r="C13" s="18">
        <f>IF(COUNTA(D13:O13)=0,"",SUM(D13:O13))</f>
        <v>5490380</v>
      </c>
      <c r="D13" s="3">
        <f>Faktisk!D13-Budget!D13</f>
        <v>665625</v>
      </c>
      <c r="E13" s="3">
        <f>Faktisk!E13-Budget!E13</f>
        <v>-51013</v>
      </c>
      <c r="F13" s="3">
        <f>Faktisk!F13-Budget!F13</f>
        <v>750604</v>
      </c>
      <c r="G13" s="3">
        <f>Faktisk!G13-Budget!G13</f>
        <v>363628</v>
      </c>
      <c r="H13" s="3">
        <f>Faktisk!H13-Budget!H13</f>
        <v>444110</v>
      </c>
      <c r="I13" s="3">
        <f>Faktisk!I13-Budget!I13</f>
        <v>723316</v>
      </c>
      <c r="J13" s="3">
        <f>Faktisk!J13-Budget!J13</f>
        <v>114796</v>
      </c>
      <c r="K13" s="3">
        <f>Faktisk!K13-Budget!K13</f>
        <v>685757</v>
      </c>
      <c r="L13" s="3">
        <f>Faktisk!L13-Budget!L13</f>
        <v>326312</v>
      </c>
      <c r="M13" s="3">
        <f>Faktisk!M13-Budget!M13</f>
        <v>743825</v>
      </c>
      <c r="N13" s="3">
        <f>Faktisk!N13-Budget!N13</f>
        <v>490670</v>
      </c>
      <c r="O13" s="3">
        <f>Faktisk!O13-Budget!O13</f>
        <v>232750</v>
      </c>
      <c r="P13" s="14"/>
    </row>
    <row r="14" spans="1:16" ht="16" x14ac:dyDescent="0.2">
      <c r="A14" s="83" t="s">
        <v>19</v>
      </c>
      <c r="B14" s="84"/>
      <c r="C14" s="18">
        <f t="shared" si="0"/>
        <v>7050056</v>
      </c>
      <c r="D14" s="3">
        <f>Faktisk!D14-Budget!D14</f>
        <v>750924</v>
      </c>
      <c r="E14" s="3">
        <f>Faktisk!E14-Budget!E14</f>
        <v>589325</v>
      </c>
      <c r="F14" s="3">
        <f>Faktisk!F14-Budget!F14</f>
        <v>611256</v>
      </c>
      <c r="G14" s="3">
        <f>Faktisk!G14-Budget!G14</f>
        <v>561694</v>
      </c>
      <c r="H14" s="3">
        <f>Faktisk!H14-Budget!H14</f>
        <v>527707</v>
      </c>
      <c r="I14" s="3">
        <f>Faktisk!I14-Budget!I14</f>
        <v>753056</v>
      </c>
      <c r="J14" s="3">
        <f>Faktisk!J14-Budget!J14</f>
        <v>837485</v>
      </c>
      <c r="K14" s="3">
        <f>Faktisk!K14-Budget!K14</f>
        <v>741535</v>
      </c>
      <c r="L14" s="3">
        <f>Faktisk!L14-Budget!L14</f>
        <v>572860</v>
      </c>
      <c r="M14" s="3">
        <f>Faktisk!M14-Budget!M14</f>
        <v>362096</v>
      </c>
      <c r="N14" s="3">
        <f>Faktisk!N14-Budget!N14</f>
        <v>564865</v>
      </c>
      <c r="O14" s="3">
        <f>Faktisk!O14-Budget!O14</f>
        <v>177253</v>
      </c>
      <c r="P14" s="14"/>
    </row>
    <row r="15" spans="1:16" ht="16" x14ac:dyDescent="0.2">
      <c r="A15" s="87" t="s">
        <v>61</v>
      </c>
      <c r="B15" s="88"/>
      <c r="C15" s="19">
        <f>SUM(C7:C14)</f>
        <v>47450475</v>
      </c>
      <c r="D15" s="19">
        <f>SUM(D7:D14)</f>
        <v>4425337</v>
      </c>
      <c r="E15" s="19">
        <f t="shared" ref="E15:O15" si="1">SUM(E7:E14)</f>
        <v>2645220</v>
      </c>
      <c r="F15" s="19">
        <f t="shared" si="1"/>
        <v>3829305</v>
      </c>
      <c r="G15" s="19">
        <f t="shared" si="1"/>
        <v>4751205</v>
      </c>
      <c r="H15" s="19">
        <f t="shared" si="1"/>
        <v>3832683</v>
      </c>
      <c r="I15" s="19">
        <f t="shared" si="1"/>
        <v>5192301</v>
      </c>
      <c r="J15" s="19">
        <f t="shared" si="1"/>
        <v>4495320</v>
      </c>
      <c r="K15" s="19">
        <f t="shared" si="1"/>
        <v>4264916</v>
      </c>
      <c r="L15" s="19">
        <f t="shared" si="1"/>
        <v>3775947</v>
      </c>
      <c r="M15" s="19">
        <f t="shared" si="1"/>
        <v>4434094</v>
      </c>
      <c r="N15" s="19">
        <f t="shared" si="1"/>
        <v>2396612</v>
      </c>
      <c r="O15" s="19">
        <f t="shared" si="1"/>
        <v>3407535</v>
      </c>
      <c r="P15" s="20"/>
    </row>
    <row r="16" spans="1:16" ht="16" x14ac:dyDescent="0.2">
      <c r="A16" s="19" t="s">
        <v>74</v>
      </c>
      <c r="B16" s="19"/>
      <c r="C16" s="19"/>
      <c r="D16" s="19">
        <f>AVERAGE(D15:O15)</f>
        <v>3954206.25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 ht="16" x14ac:dyDescent="0.2">
      <c r="A17" s="21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71"/>
    </row>
    <row r="18" spans="1:16" ht="16" x14ac:dyDescent="0.2">
      <c r="A18" s="25"/>
      <c r="B18" s="26"/>
      <c r="C18" s="27" t="s">
        <v>62</v>
      </c>
      <c r="D18" s="28" t="str">
        <f t="shared" ref="D18:O18" si="2">D5</f>
        <v>Januar</v>
      </c>
      <c r="E18" s="28" t="str">
        <f>E5</f>
        <v>Februar</v>
      </c>
      <c r="F18" s="28" t="str">
        <f t="shared" si="2"/>
        <v>Marts</v>
      </c>
      <c r="G18" s="28" t="str">
        <f t="shared" si="2"/>
        <v>April</v>
      </c>
      <c r="H18" s="28" t="str">
        <f t="shared" si="2"/>
        <v>Maj</v>
      </c>
      <c r="I18" s="28" t="str">
        <f t="shared" si="2"/>
        <v>Juni</v>
      </c>
      <c r="J18" s="28" t="str">
        <f t="shared" si="2"/>
        <v>Juli</v>
      </c>
      <c r="K18" s="28" t="str">
        <f t="shared" si="2"/>
        <v>August</v>
      </c>
      <c r="L18" s="28" t="str">
        <f t="shared" si="2"/>
        <v>September</v>
      </c>
      <c r="M18" s="28" t="str">
        <f t="shared" si="2"/>
        <v>Oktober</v>
      </c>
      <c r="N18" s="28" t="str">
        <f t="shared" si="2"/>
        <v>November</v>
      </c>
      <c r="O18" s="28" t="str">
        <f t="shared" si="2"/>
        <v>December</v>
      </c>
      <c r="P18" s="29"/>
    </row>
    <row r="19" spans="1:16" ht="16" x14ac:dyDescent="0.2">
      <c r="A19" s="30" t="s">
        <v>68</v>
      </c>
      <c r="B19" s="26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29"/>
    </row>
    <row r="20" spans="1:16" ht="16" x14ac:dyDescent="0.2">
      <c r="A20" s="85" t="s">
        <v>20</v>
      </c>
      <c r="B20" s="86"/>
      <c r="C20" s="72">
        <f>IF(COUNTA(D20:O20)=0,"",SUM(D20:O20))</f>
        <v>574565</v>
      </c>
      <c r="D20" s="3">
        <f>Faktisk!D20-Budget!D20</f>
        <v>22686</v>
      </c>
      <c r="E20" s="3">
        <f>Faktisk!E20-Budget!E20</f>
        <v>37648</v>
      </c>
      <c r="F20" s="3">
        <f>Faktisk!F20-Budget!F20</f>
        <v>33539</v>
      </c>
      <c r="G20" s="3">
        <f>Faktisk!G20-Budget!G20</f>
        <v>94624</v>
      </c>
      <c r="H20" s="3">
        <f>Faktisk!H20-Budget!H20</f>
        <v>15175</v>
      </c>
      <c r="I20" s="3">
        <f>Faktisk!I20-Budget!I20</f>
        <v>28246</v>
      </c>
      <c r="J20" s="3">
        <f>Faktisk!J20-Budget!J20</f>
        <v>52950</v>
      </c>
      <c r="K20" s="3">
        <f>Faktisk!K20-Budget!K20</f>
        <v>39074</v>
      </c>
      <c r="L20" s="3">
        <f>Faktisk!L20-Budget!L20</f>
        <v>19115</v>
      </c>
      <c r="M20" s="3">
        <f>Faktisk!M20-Budget!M20</f>
        <v>76393</v>
      </c>
      <c r="N20" s="3">
        <f>Faktisk!N20-Budget!N20</f>
        <v>73189</v>
      </c>
      <c r="O20" s="3">
        <f>Faktisk!O20-Budget!O20</f>
        <v>81926</v>
      </c>
      <c r="P20" s="29"/>
    </row>
    <row r="21" spans="1:16" ht="16" x14ac:dyDescent="0.2">
      <c r="A21" s="85" t="s">
        <v>21</v>
      </c>
      <c r="B21" s="86"/>
      <c r="C21" s="72">
        <f t="shared" ref="C21:C59" si="3">IF(COUNTA(D21:O21)=0,"",SUM(D21:O21))</f>
        <v>473794</v>
      </c>
      <c r="D21" s="3">
        <f>Faktisk!D21-Budget!D21</f>
        <v>77112</v>
      </c>
      <c r="E21" s="3">
        <f>Faktisk!E21-Budget!E21</f>
        <v>22929</v>
      </c>
      <c r="F21" s="3">
        <f>Faktisk!F21-Budget!F21</f>
        <v>23658</v>
      </c>
      <c r="G21" s="3">
        <f>Faktisk!G21-Budget!G21</f>
        <v>33127</v>
      </c>
      <c r="H21" s="3">
        <f>Faktisk!H21-Budget!H21</f>
        <v>18132</v>
      </c>
      <c r="I21" s="3">
        <f>Faktisk!I21-Budget!I21</f>
        <v>10697</v>
      </c>
      <c r="J21" s="3">
        <f>Faktisk!J21-Budget!J21</f>
        <v>48755</v>
      </c>
      <c r="K21" s="3">
        <f>Faktisk!K21-Budget!K21</f>
        <v>57295</v>
      </c>
      <c r="L21" s="3">
        <f>Faktisk!L21-Budget!L21</f>
        <v>65695</v>
      </c>
      <c r="M21" s="3">
        <f>Faktisk!M21-Budget!M21</f>
        <v>24355</v>
      </c>
      <c r="N21" s="3">
        <f>Faktisk!N21-Budget!N21</f>
        <v>36145</v>
      </c>
      <c r="O21" s="3">
        <f>Faktisk!O21-Budget!O21</f>
        <v>55894</v>
      </c>
      <c r="P21" s="29"/>
    </row>
    <row r="22" spans="1:16" ht="16" x14ac:dyDescent="0.2">
      <c r="A22" s="85" t="s">
        <v>22</v>
      </c>
      <c r="B22" s="86"/>
      <c r="C22" s="72">
        <f t="shared" si="3"/>
        <v>552162</v>
      </c>
      <c r="D22" s="3">
        <f>Faktisk!D22-Budget!D22</f>
        <v>8934</v>
      </c>
      <c r="E22" s="3">
        <f>Faktisk!E22-Budget!E22</f>
        <v>46314</v>
      </c>
      <c r="F22" s="3">
        <f>Faktisk!F22-Budget!F22</f>
        <v>13538</v>
      </c>
      <c r="G22" s="3">
        <f>Faktisk!G22-Budget!G22</f>
        <v>26800</v>
      </c>
      <c r="H22" s="3">
        <f>Faktisk!H22-Budget!H22</f>
        <v>98506</v>
      </c>
      <c r="I22" s="3">
        <f>Faktisk!I22-Budget!I22</f>
        <v>85045</v>
      </c>
      <c r="J22" s="3">
        <f>Faktisk!J22-Budget!J22</f>
        <v>77157</v>
      </c>
      <c r="K22" s="3">
        <f>Faktisk!K22-Budget!K22</f>
        <v>5781</v>
      </c>
      <c r="L22" s="3">
        <f>Faktisk!L22-Budget!L22</f>
        <v>62141</v>
      </c>
      <c r="M22" s="3">
        <f>Faktisk!M22-Budget!M22</f>
        <v>56749</v>
      </c>
      <c r="N22" s="3">
        <f>Faktisk!N22-Budget!N22</f>
        <v>60684</v>
      </c>
      <c r="O22" s="3">
        <f>Faktisk!O22-Budget!O22</f>
        <v>10513</v>
      </c>
      <c r="P22" s="29"/>
    </row>
    <row r="23" spans="1:16" ht="16" x14ac:dyDescent="0.2">
      <c r="A23" s="85" t="s">
        <v>23</v>
      </c>
      <c r="B23" s="86"/>
      <c r="C23" s="72">
        <f t="shared" si="3"/>
        <v>738908</v>
      </c>
      <c r="D23" s="3">
        <f>Faktisk!D23-Budget!D23</f>
        <v>42589</v>
      </c>
      <c r="E23" s="3">
        <f>Faktisk!E23-Budget!E23</f>
        <v>67854</v>
      </c>
      <c r="F23" s="3">
        <f>Faktisk!F23-Budget!F23</f>
        <v>72075</v>
      </c>
      <c r="G23" s="3">
        <f>Faktisk!G23-Budget!G23</f>
        <v>54525</v>
      </c>
      <c r="H23" s="3">
        <f>Faktisk!H23-Budget!H23</f>
        <v>46311</v>
      </c>
      <c r="I23" s="3">
        <f>Faktisk!I23-Budget!I23</f>
        <v>81243</v>
      </c>
      <c r="J23" s="3">
        <f>Faktisk!J23-Budget!J23</f>
        <v>55347</v>
      </c>
      <c r="K23" s="3">
        <f>Faktisk!K23-Budget!K23</f>
        <v>79875</v>
      </c>
      <c r="L23" s="3">
        <f>Faktisk!L23-Budget!L23</f>
        <v>70140</v>
      </c>
      <c r="M23" s="3">
        <f>Faktisk!M23-Budget!M23</f>
        <v>51450</v>
      </c>
      <c r="N23" s="3">
        <f>Faktisk!N23-Budget!N23</f>
        <v>62326</v>
      </c>
      <c r="O23" s="3">
        <f>Faktisk!O23-Budget!O23</f>
        <v>55173</v>
      </c>
      <c r="P23" s="29"/>
    </row>
    <row r="24" spans="1:16" ht="16" x14ac:dyDescent="0.2">
      <c r="A24" s="85" t="s">
        <v>24</v>
      </c>
      <c r="B24" s="86"/>
      <c r="C24" s="72">
        <f t="shared" si="3"/>
        <v>687020</v>
      </c>
      <c r="D24" s="3">
        <f>Faktisk!D24-Budget!D24</f>
        <v>58226</v>
      </c>
      <c r="E24" s="3">
        <f>Faktisk!E24-Budget!E24</f>
        <v>63579</v>
      </c>
      <c r="F24" s="3">
        <f>Faktisk!F24-Budget!F24</f>
        <v>54484</v>
      </c>
      <c r="G24" s="3">
        <f>Faktisk!G24-Budget!G24</f>
        <v>70264</v>
      </c>
      <c r="H24" s="3">
        <f>Faktisk!H24-Budget!H24</f>
        <v>90702</v>
      </c>
      <c r="I24" s="3">
        <f>Faktisk!I24-Budget!I24</f>
        <v>39699</v>
      </c>
      <c r="J24" s="3">
        <f>Faktisk!J24-Budget!J24</f>
        <v>75209</v>
      </c>
      <c r="K24" s="3">
        <f>Faktisk!K24-Budget!K24</f>
        <v>32770</v>
      </c>
      <c r="L24" s="3">
        <f>Faktisk!L24-Budget!L24</f>
        <v>46932</v>
      </c>
      <c r="M24" s="3">
        <f>Faktisk!M24-Budget!M24</f>
        <v>64422</v>
      </c>
      <c r="N24" s="3">
        <f>Faktisk!N24-Budget!N24</f>
        <v>70082</v>
      </c>
      <c r="O24" s="3">
        <f>Faktisk!O24-Budget!O24</f>
        <v>20651</v>
      </c>
      <c r="P24" s="29"/>
    </row>
    <row r="25" spans="1:16" ht="16" x14ac:dyDescent="0.2">
      <c r="A25" s="85" t="s">
        <v>25</v>
      </c>
      <c r="B25" s="86"/>
      <c r="C25" s="72">
        <f t="shared" si="3"/>
        <v>661611</v>
      </c>
      <c r="D25" s="3">
        <f>Faktisk!D25-Budget!D25</f>
        <v>79450</v>
      </c>
      <c r="E25" s="3">
        <f>Faktisk!E25-Budget!E25</f>
        <v>15948</v>
      </c>
      <c r="F25" s="3">
        <f>Faktisk!F25-Budget!F25</f>
        <v>87816</v>
      </c>
      <c r="G25" s="3">
        <f>Faktisk!G25-Budget!G25</f>
        <v>58739</v>
      </c>
      <c r="H25" s="3">
        <f>Faktisk!H25-Budget!H25</f>
        <v>60968</v>
      </c>
      <c r="I25" s="3">
        <f>Faktisk!I25-Budget!I25</f>
        <v>47184</v>
      </c>
      <c r="J25" s="3">
        <f>Faktisk!J25-Budget!J25</f>
        <v>61258</v>
      </c>
      <c r="K25" s="3">
        <f>Faktisk!K25-Budget!K25</f>
        <v>29168</v>
      </c>
      <c r="L25" s="3">
        <f>Faktisk!L25-Budget!L25</f>
        <v>63045</v>
      </c>
      <c r="M25" s="3">
        <f>Faktisk!M25-Budget!M25</f>
        <v>51603</v>
      </c>
      <c r="N25" s="3">
        <f>Faktisk!N25-Budget!N25</f>
        <v>90124</v>
      </c>
      <c r="O25" s="3">
        <f>Faktisk!O25-Budget!O25</f>
        <v>16308</v>
      </c>
      <c r="P25" s="29"/>
    </row>
    <row r="26" spans="1:16" ht="16" x14ac:dyDescent="0.2">
      <c r="A26" s="85" t="s">
        <v>26</v>
      </c>
      <c r="B26" s="86"/>
      <c r="C26" s="72">
        <f t="shared" si="3"/>
        <v>632455</v>
      </c>
      <c r="D26" s="3">
        <f>Faktisk!D26-Budget!D26</f>
        <v>39079</v>
      </c>
      <c r="E26" s="3">
        <f>Faktisk!E26-Budget!E26</f>
        <v>73113</v>
      </c>
      <c r="F26" s="3">
        <f>Faktisk!F26-Budget!F26</f>
        <v>34972</v>
      </c>
      <c r="G26" s="3">
        <f>Faktisk!G26-Budget!G26</f>
        <v>62944</v>
      </c>
      <c r="H26" s="3">
        <f>Faktisk!H26-Budget!H26</f>
        <v>40964</v>
      </c>
      <c r="I26" s="3">
        <f>Faktisk!I26-Budget!I26</f>
        <v>83262</v>
      </c>
      <c r="J26" s="3">
        <f>Faktisk!J26-Budget!J26</f>
        <v>19941</v>
      </c>
      <c r="K26" s="3">
        <f>Faktisk!K26-Budget!K26</f>
        <v>75304</v>
      </c>
      <c r="L26" s="3">
        <f>Faktisk!L26-Budget!L26</f>
        <v>14340</v>
      </c>
      <c r="M26" s="3">
        <f>Faktisk!M26-Budget!M26</f>
        <v>92910</v>
      </c>
      <c r="N26" s="3">
        <f>Faktisk!N26-Budget!N26</f>
        <v>13136</v>
      </c>
      <c r="O26" s="3">
        <f>Faktisk!O26-Budget!O26</f>
        <v>82490</v>
      </c>
      <c r="P26" s="29"/>
    </row>
    <row r="27" spans="1:16" ht="16" x14ac:dyDescent="0.2">
      <c r="A27" s="85" t="s">
        <v>27</v>
      </c>
      <c r="B27" s="86"/>
      <c r="C27" s="72">
        <f t="shared" si="3"/>
        <v>767395</v>
      </c>
      <c r="D27" s="3">
        <f>Faktisk!D27-Budget!D27</f>
        <v>48469</v>
      </c>
      <c r="E27" s="3">
        <f>Faktisk!E27-Budget!E27</f>
        <v>89630</v>
      </c>
      <c r="F27" s="3">
        <f>Faktisk!F27-Budget!F27</f>
        <v>37002</v>
      </c>
      <c r="G27" s="3">
        <f>Faktisk!G27-Budget!G27</f>
        <v>86702</v>
      </c>
      <c r="H27" s="3">
        <f>Faktisk!H27-Budget!H27</f>
        <v>90640</v>
      </c>
      <c r="I27" s="3">
        <f>Faktisk!I27-Budget!I27</f>
        <v>84922</v>
      </c>
      <c r="J27" s="3">
        <f>Faktisk!J27-Budget!J27</f>
        <v>79967</v>
      </c>
      <c r="K27" s="3">
        <f>Faktisk!K27-Budget!K27</f>
        <v>92515</v>
      </c>
      <c r="L27" s="3">
        <f>Faktisk!L27-Budget!L27</f>
        <v>34723</v>
      </c>
      <c r="M27" s="3">
        <f>Faktisk!M27-Budget!M27</f>
        <v>25498</v>
      </c>
      <c r="N27" s="3">
        <f>Faktisk!N27-Budget!N27</f>
        <v>55948</v>
      </c>
      <c r="O27" s="3">
        <f>Faktisk!O27-Budget!O27</f>
        <v>41379</v>
      </c>
      <c r="P27" s="29"/>
    </row>
    <row r="28" spans="1:16" ht="16" x14ac:dyDescent="0.2">
      <c r="A28" s="85" t="s">
        <v>28</v>
      </c>
      <c r="B28" s="86"/>
      <c r="C28" s="72">
        <f t="shared" si="3"/>
        <v>592332</v>
      </c>
      <c r="D28" s="3">
        <f>Faktisk!D28-Budget!D28</f>
        <v>82783</v>
      </c>
      <c r="E28" s="3">
        <f>Faktisk!E28-Budget!E28</f>
        <v>8746</v>
      </c>
      <c r="F28" s="3">
        <f>Faktisk!F28-Budget!F28</f>
        <v>86284</v>
      </c>
      <c r="G28" s="3">
        <f>Faktisk!G28-Budget!G28</f>
        <v>55650</v>
      </c>
      <c r="H28" s="3">
        <f>Faktisk!H28-Budget!H28</f>
        <v>64099</v>
      </c>
      <c r="I28" s="3">
        <f>Faktisk!I28-Budget!I28</f>
        <v>87563</v>
      </c>
      <c r="J28" s="3">
        <f>Faktisk!J28-Budget!J28</f>
        <v>5127</v>
      </c>
      <c r="K28" s="3">
        <f>Faktisk!K28-Budget!K28</f>
        <v>10836</v>
      </c>
      <c r="L28" s="3">
        <f>Faktisk!L28-Budget!L28</f>
        <v>22845</v>
      </c>
      <c r="M28" s="3">
        <f>Faktisk!M28-Budget!M28</f>
        <v>38281</v>
      </c>
      <c r="N28" s="3">
        <f>Faktisk!N28-Budget!N28</f>
        <v>36773</v>
      </c>
      <c r="O28" s="3">
        <f>Faktisk!O28-Budget!O28</f>
        <v>93345</v>
      </c>
      <c r="P28" s="29"/>
    </row>
    <row r="29" spans="1:16" ht="16" x14ac:dyDescent="0.2">
      <c r="A29" s="85" t="s">
        <v>29</v>
      </c>
      <c r="B29" s="86"/>
      <c r="C29" s="72">
        <f t="shared" si="3"/>
        <v>645073</v>
      </c>
      <c r="D29" s="3">
        <f>Faktisk!D29-Budget!D29</f>
        <v>81944</v>
      </c>
      <c r="E29" s="3">
        <f>Faktisk!E29-Budget!E29</f>
        <v>31289</v>
      </c>
      <c r="F29" s="3">
        <f>Faktisk!F29-Budget!F29</f>
        <v>40177</v>
      </c>
      <c r="G29" s="3">
        <f>Faktisk!G29-Budget!G29</f>
        <v>70632</v>
      </c>
      <c r="H29" s="3">
        <f>Faktisk!H29-Budget!H29</f>
        <v>90246</v>
      </c>
      <c r="I29" s="3">
        <f>Faktisk!I29-Budget!I29</f>
        <v>48590</v>
      </c>
      <c r="J29" s="3">
        <f>Faktisk!J29-Budget!J29</f>
        <v>68718</v>
      </c>
      <c r="K29" s="3">
        <f>Faktisk!K29-Budget!K29</f>
        <v>56147</v>
      </c>
      <c r="L29" s="3">
        <f>Faktisk!L29-Budget!L29</f>
        <v>23688</v>
      </c>
      <c r="M29" s="3">
        <f>Faktisk!M29-Budget!M29</f>
        <v>50636</v>
      </c>
      <c r="N29" s="3">
        <f>Faktisk!N29-Budget!N29</f>
        <v>15358</v>
      </c>
      <c r="O29" s="3">
        <f>Faktisk!O29-Budget!O29</f>
        <v>67648</v>
      </c>
      <c r="P29" s="29"/>
    </row>
    <row r="30" spans="1:16" ht="16" x14ac:dyDescent="0.2">
      <c r="A30" s="85" t="s">
        <v>30</v>
      </c>
      <c r="B30" s="86"/>
      <c r="C30" s="72">
        <f t="shared" si="3"/>
        <v>678312</v>
      </c>
      <c r="D30" s="3">
        <f>Faktisk!D30-Budget!D30</f>
        <v>62484</v>
      </c>
      <c r="E30" s="3">
        <f>Faktisk!E30-Budget!E30</f>
        <v>22553</v>
      </c>
      <c r="F30" s="3">
        <f>Faktisk!F30-Budget!F30</f>
        <v>84514</v>
      </c>
      <c r="G30" s="3">
        <f>Faktisk!G30-Budget!G30</f>
        <v>88328</v>
      </c>
      <c r="H30" s="3">
        <f>Faktisk!H30-Budget!H30</f>
        <v>53537</v>
      </c>
      <c r="I30" s="3">
        <f>Faktisk!I30-Budget!I30</f>
        <v>30789</v>
      </c>
      <c r="J30" s="3">
        <f>Faktisk!J30-Budget!J30</f>
        <v>55518</v>
      </c>
      <c r="K30" s="3">
        <f>Faktisk!K30-Budget!K30</f>
        <v>66517</v>
      </c>
      <c r="L30" s="3">
        <f>Faktisk!L30-Budget!L30</f>
        <v>12435</v>
      </c>
      <c r="M30" s="3">
        <f>Faktisk!M30-Budget!M30</f>
        <v>93544</v>
      </c>
      <c r="N30" s="3">
        <f>Faktisk!N30-Budget!N30</f>
        <v>81291</v>
      </c>
      <c r="O30" s="3">
        <f>Faktisk!O30-Budget!O30</f>
        <v>26802</v>
      </c>
      <c r="P30" s="29"/>
    </row>
    <row r="31" spans="1:16" ht="16" x14ac:dyDescent="0.2">
      <c r="A31" s="85" t="s">
        <v>31</v>
      </c>
      <c r="B31" s="86"/>
      <c r="C31" s="72">
        <f t="shared" si="3"/>
        <v>584627</v>
      </c>
      <c r="D31" s="3">
        <f>Faktisk!D31-Budget!D31</f>
        <v>85698</v>
      </c>
      <c r="E31" s="3">
        <f>Faktisk!E31-Budget!E31</f>
        <v>55765</v>
      </c>
      <c r="F31" s="3">
        <f>Faktisk!F31-Budget!F31</f>
        <v>73144</v>
      </c>
      <c r="G31" s="3">
        <f>Faktisk!G31-Budget!G31</f>
        <v>20216</v>
      </c>
      <c r="H31" s="3">
        <f>Faktisk!H31-Budget!H31</f>
        <v>29721</v>
      </c>
      <c r="I31" s="3">
        <f>Faktisk!I31-Budget!I31</f>
        <v>24028</v>
      </c>
      <c r="J31" s="3">
        <f>Faktisk!J31-Budget!J31</f>
        <v>12850</v>
      </c>
      <c r="K31" s="3">
        <f>Faktisk!K31-Budget!K31</f>
        <v>97596</v>
      </c>
      <c r="L31" s="3">
        <f>Faktisk!L31-Budget!L31</f>
        <v>90792</v>
      </c>
      <c r="M31" s="3">
        <f>Faktisk!M31-Budget!M31</f>
        <v>53793</v>
      </c>
      <c r="N31" s="3">
        <f>Faktisk!N31-Budget!N31</f>
        <v>18033</v>
      </c>
      <c r="O31" s="3">
        <f>Faktisk!O31-Budget!O31</f>
        <v>22991</v>
      </c>
      <c r="P31" s="29"/>
    </row>
    <row r="32" spans="1:16" ht="16" x14ac:dyDescent="0.2">
      <c r="A32" s="85" t="s">
        <v>32</v>
      </c>
      <c r="B32" s="86"/>
      <c r="C32" s="72">
        <f t="shared" si="3"/>
        <v>378287</v>
      </c>
      <c r="D32" s="3">
        <f>Faktisk!D32-Budget!D32</f>
        <v>36288</v>
      </c>
      <c r="E32" s="3">
        <f>Faktisk!E32-Budget!E32</f>
        <v>27565</v>
      </c>
      <c r="F32" s="3">
        <f>Faktisk!F32-Budget!F32</f>
        <v>78380</v>
      </c>
      <c r="G32" s="3">
        <f>Faktisk!G32-Budget!G32</f>
        <v>17193</v>
      </c>
      <c r="H32" s="3">
        <f>Faktisk!H32-Budget!H32</f>
        <v>5743</v>
      </c>
      <c r="I32" s="3">
        <f>Faktisk!I32-Budget!I32</f>
        <v>40847</v>
      </c>
      <c r="J32" s="3">
        <f>Faktisk!J32-Budget!J32</f>
        <v>42022</v>
      </c>
      <c r="K32" s="3">
        <f>Faktisk!K32-Budget!K32</f>
        <v>16349</v>
      </c>
      <c r="L32" s="3">
        <f>Faktisk!L32-Budget!L32</f>
        <v>73133</v>
      </c>
      <c r="M32" s="3">
        <f>Faktisk!M32-Budget!M32</f>
        <v>25239</v>
      </c>
      <c r="N32" s="3">
        <f>Faktisk!N32-Budget!N32</f>
        <v>3020</v>
      </c>
      <c r="O32" s="3">
        <f>Faktisk!O32-Budget!O32</f>
        <v>12508</v>
      </c>
      <c r="P32" s="29"/>
    </row>
    <row r="33" spans="1:16" ht="16" x14ac:dyDescent="0.2">
      <c r="A33" s="85" t="s">
        <v>33</v>
      </c>
      <c r="B33" s="86"/>
      <c r="C33" s="72">
        <f t="shared" si="3"/>
        <v>606994</v>
      </c>
      <c r="D33" s="3">
        <f>Faktisk!D33-Budget!D33</f>
        <v>92214</v>
      </c>
      <c r="E33" s="3">
        <f>Faktisk!E33-Budget!E33</f>
        <v>10682</v>
      </c>
      <c r="F33" s="3">
        <f>Faktisk!F33-Budget!F33</f>
        <v>31405</v>
      </c>
      <c r="G33" s="3">
        <f>Faktisk!G33-Budget!G33</f>
        <v>82974</v>
      </c>
      <c r="H33" s="3">
        <f>Faktisk!H33-Budget!H33</f>
        <v>88099</v>
      </c>
      <c r="I33" s="3">
        <f>Faktisk!I33-Budget!I33</f>
        <v>26849</v>
      </c>
      <c r="J33" s="3">
        <f>Faktisk!J33-Budget!J33</f>
        <v>77623</v>
      </c>
      <c r="K33" s="3">
        <f>Faktisk!K33-Budget!K33</f>
        <v>39355</v>
      </c>
      <c r="L33" s="3">
        <f>Faktisk!L33-Budget!L33</f>
        <v>54216</v>
      </c>
      <c r="M33" s="3">
        <f>Faktisk!M33-Budget!M33</f>
        <v>9538</v>
      </c>
      <c r="N33" s="3">
        <f>Faktisk!N33-Budget!N33</f>
        <v>78361</v>
      </c>
      <c r="O33" s="3">
        <f>Faktisk!O33-Budget!O33</f>
        <v>15678</v>
      </c>
      <c r="P33" s="29"/>
    </row>
    <row r="34" spans="1:16" ht="16" x14ac:dyDescent="0.2">
      <c r="A34" s="85" t="s">
        <v>34</v>
      </c>
      <c r="B34" s="86"/>
      <c r="C34" s="72">
        <f t="shared" si="3"/>
        <v>527800</v>
      </c>
      <c r="D34" s="3">
        <f>Faktisk!D34-Budget!D34</f>
        <v>59502</v>
      </c>
      <c r="E34" s="3">
        <f>Faktisk!E34-Budget!E34</f>
        <v>12844</v>
      </c>
      <c r="F34" s="3">
        <f>Faktisk!F34-Budget!F34</f>
        <v>6452</v>
      </c>
      <c r="G34" s="3">
        <f>Faktisk!G34-Budget!G34</f>
        <v>13598</v>
      </c>
      <c r="H34" s="3">
        <f>Faktisk!H34-Budget!H34</f>
        <v>9591</v>
      </c>
      <c r="I34" s="3">
        <f>Faktisk!I34-Budget!I34</f>
        <v>80117</v>
      </c>
      <c r="J34" s="3">
        <f>Faktisk!J34-Budget!J34</f>
        <v>78778</v>
      </c>
      <c r="K34" s="3">
        <f>Faktisk!K34-Budget!K34</f>
        <v>34370</v>
      </c>
      <c r="L34" s="3">
        <f>Faktisk!L34-Budget!L34</f>
        <v>90431</v>
      </c>
      <c r="M34" s="3">
        <f>Faktisk!M34-Budget!M34</f>
        <v>28879</v>
      </c>
      <c r="N34" s="3">
        <f>Faktisk!N34-Budget!N34</f>
        <v>35884</v>
      </c>
      <c r="O34" s="3">
        <f>Faktisk!O34-Budget!O34</f>
        <v>77354</v>
      </c>
      <c r="P34" s="29"/>
    </row>
    <row r="35" spans="1:16" ht="16" x14ac:dyDescent="0.2">
      <c r="A35" s="85" t="s">
        <v>35</v>
      </c>
      <c r="B35" s="86"/>
      <c r="C35" s="72">
        <f t="shared" si="3"/>
        <v>627395</v>
      </c>
      <c r="D35" s="3">
        <f>Faktisk!D35-Budget!D35</f>
        <v>79621</v>
      </c>
      <c r="E35" s="3">
        <f>Faktisk!E35-Budget!E35</f>
        <v>49291</v>
      </c>
      <c r="F35" s="3">
        <f>Faktisk!F35-Budget!F35</f>
        <v>27164</v>
      </c>
      <c r="G35" s="3">
        <f>Faktisk!G35-Budget!G35</f>
        <v>63831</v>
      </c>
      <c r="H35" s="3">
        <f>Faktisk!H35-Budget!H35</f>
        <v>63995</v>
      </c>
      <c r="I35" s="3">
        <f>Faktisk!I35-Budget!I35</f>
        <v>50940</v>
      </c>
      <c r="J35" s="3">
        <f>Faktisk!J35-Budget!J35</f>
        <v>19504</v>
      </c>
      <c r="K35" s="3">
        <f>Faktisk!K35-Budget!K35</f>
        <v>75623</v>
      </c>
      <c r="L35" s="3">
        <f>Faktisk!L35-Budget!L35</f>
        <v>87477</v>
      </c>
      <c r="M35" s="3">
        <f>Faktisk!M35-Budget!M35</f>
        <v>76759</v>
      </c>
      <c r="N35" s="3">
        <f>Faktisk!N35-Budget!N35</f>
        <v>20141</v>
      </c>
      <c r="O35" s="3">
        <f>Faktisk!O35-Budget!O35</f>
        <v>13049</v>
      </c>
      <c r="P35" s="29"/>
    </row>
    <row r="36" spans="1:16" ht="16" x14ac:dyDescent="0.2">
      <c r="A36" s="85" t="s">
        <v>36</v>
      </c>
      <c r="B36" s="86"/>
      <c r="C36" s="72">
        <f t="shared" si="3"/>
        <v>771278</v>
      </c>
      <c r="D36" s="3">
        <f>Faktisk!D36-Budget!D36</f>
        <v>82957</v>
      </c>
      <c r="E36" s="3">
        <f>Faktisk!E36-Budget!E36</f>
        <v>42569</v>
      </c>
      <c r="F36" s="3">
        <f>Faktisk!F36-Budget!F36</f>
        <v>41626</v>
      </c>
      <c r="G36" s="3">
        <f>Faktisk!G36-Budget!G36</f>
        <v>78271</v>
      </c>
      <c r="H36" s="3">
        <f>Faktisk!H36-Budget!H36</f>
        <v>27869</v>
      </c>
      <c r="I36" s="3">
        <f>Faktisk!I36-Budget!I36</f>
        <v>72559</v>
      </c>
      <c r="J36" s="3">
        <f>Faktisk!J36-Budget!J36</f>
        <v>77300</v>
      </c>
      <c r="K36" s="3">
        <f>Faktisk!K36-Budget!K36</f>
        <v>61447</v>
      </c>
      <c r="L36" s="3">
        <f>Faktisk!L36-Budget!L36</f>
        <v>31266</v>
      </c>
      <c r="M36" s="3">
        <f>Faktisk!M36-Budget!M36</f>
        <v>90290</v>
      </c>
      <c r="N36" s="3">
        <f>Faktisk!N36-Budget!N36</f>
        <v>87734</v>
      </c>
      <c r="O36" s="3">
        <f>Faktisk!O36-Budget!O36</f>
        <v>77390</v>
      </c>
      <c r="P36" s="29"/>
    </row>
    <row r="37" spans="1:16" ht="16" x14ac:dyDescent="0.2">
      <c r="A37" s="85" t="s">
        <v>37</v>
      </c>
      <c r="B37" s="86"/>
      <c r="C37" s="72">
        <f t="shared" si="3"/>
        <v>624753</v>
      </c>
      <c r="D37" s="3">
        <f>Faktisk!D37-Budget!D37</f>
        <v>41371</v>
      </c>
      <c r="E37" s="3">
        <f>Faktisk!E37-Budget!E37</f>
        <v>29686</v>
      </c>
      <c r="F37" s="3">
        <f>Faktisk!F37-Budget!F37</f>
        <v>53355</v>
      </c>
      <c r="G37" s="3">
        <f>Faktisk!G37-Budget!G37</f>
        <v>43825</v>
      </c>
      <c r="H37" s="3">
        <f>Faktisk!H37-Budget!H37</f>
        <v>86552</v>
      </c>
      <c r="I37" s="3">
        <f>Faktisk!I37-Budget!I37</f>
        <v>72510</v>
      </c>
      <c r="J37" s="3">
        <f>Faktisk!J37-Budget!J37</f>
        <v>21228</v>
      </c>
      <c r="K37" s="3">
        <f>Faktisk!K37-Budget!K37</f>
        <v>42347</v>
      </c>
      <c r="L37" s="3">
        <f>Faktisk!L37-Budget!L37</f>
        <v>74805</v>
      </c>
      <c r="M37" s="3">
        <f>Faktisk!M37-Budget!M37</f>
        <v>56356</v>
      </c>
      <c r="N37" s="3">
        <f>Faktisk!N37-Budget!N37</f>
        <v>31050</v>
      </c>
      <c r="O37" s="3">
        <f>Faktisk!O37-Budget!O37</f>
        <v>71668</v>
      </c>
      <c r="P37" s="29"/>
    </row>
    <row r="38" spans="1:16" ht="16" x14ac:dyDescent="0.2">
      <c r="A38" s="85" t="s">
        <v>38</v>
      </c>
      <c r="B38" s="86"/>
      <c r="C38" s="72">
        <f t="shared" si="3"/>
        <v>609978</v>
      </c>
      <c r="D38" s="3">
        <f>Faktisk!D38-Budget!D38</f>
        <v>85222</v>
      </c>
      <c r="E38" s="3">
        <f>Faktisk!E38-Budget!E38</f>
        <v>31397</v>
      </c>
      <c r="F38" s="3">
        <f>Faktisk!F38-Budget!F38</f>
        <v>68535</v>
      </c>
      <c r="G38" s="3">
        <f>Faktisk!G38-Budget!G38</f>
        <v>39821</v>
      </c>
      <c r="H38" s="3">
        <f>Faktisk!H38-Budget!H38</f>
        <v>44530</v>
      </c>
      <c r="I38" s="3">
        <f>Faktisk!I38-Budget!I38</f>
        <v>77598</v>
      </c>
      <c r="J38" s="3">
        <f>Faktisk!J38-Budget!J38</f>
        <v>36264</v>
      </c>
      <c r="K38" s="3">
        <f>Faktisk!K38-Budget!K38</f>
        <v>56665</v>
      </c>
      <c r="L38" s="3">
        <f>Faktisk!L38-Budget!L38</f>
        <v>88062</v>
      </c>
      <c r="M38" s="3">
        <f>Faktisk!M38-Budget!M38</f>
        <v>29518</v>
      </c>
      <c r="N38" s="3">
        <f>Faktisk!N38-Budget!N38</f>
        <v>27733</v>
      </c>
      <c r="O38" s="3">
        <f>Faktisk!O38-Budget!O38</f>
        <v>24633</v>
      </c>
      <c r="P38" s="29"/>
    </row>
    <row r="39" spans="1:16" ht="16" x14ac:dyDescent="0.2">
      <c r="A39" s="85" t="s">
        <v>39</v>
      </c>
      <c r="B39" s="86"/>
      <c r="C39" s="72">
        <f t="shared" si="3"/>
        <v>675720</v>
      </c>
      <c r="D39" s="3">
        <f>Faktisk!D39-Budget!D39</f>
        <v>13165</v>
      </c>
      <c r="E39" s="3">
        <f>Faktisk!E39-Budget!E39</f>
        <v>4715</v>
      </c>
      <c r="F39" s="3">
        <f>Faktisk!F39-Budget!F39</f>
        <v>86751</v>
      </c>
      <c r="G39" s="3">
        <f>Faktisk!G39-Budget!G39</f>
        <v>76398</v>
      </c>
      <c r="H39" s="3">
        <f>Faktisk!H39-Budget!H39</f>
        <v>61321</v>
      </c>
      <c r="I39" s="3">
        <f>Faktisk!I39-Budget!I39</f>
        <v>91026</v>
      </c>
      <c r="J39" s="3">
        <f>Faktisk!J39-Budget!J39</f>
        <v>87274</v>
      </c>
      <c r="K39" s="3">
        <f>Faktisk!K39-Budget!K39</f>
        <v>46899</v>
      </c>
      <c r="L39" s="3">
        <f>Faktisk!L39-Budget!L39</f>
        <v>73727</v>
      </c>
      <c r="M39" s="3">
        <f>Faktisk!M39-Budget!M39</f>
        <v>37878</v>
      </c>
      <c r="N39" s="3">
        <f>Faktisk!N39-Budget!N39</f>
        <v>38427</v>
      </c>
      <c r="O39" s="3">
        <f>Faktisk!O39-Budget!O39</f>
        <v>58139</v>
      </c>
      <c r="P39" s="29"/>
    </row>
    <row r="40" spans="1:16" ht="16" x14ac:dyDescent="0.2">
      <c r="A40" s="85" t="s">
        <v>40</v>
      </c>
      <c r="B40" s="86"/>
      <c r="C40" s="72">
        <f t="shared" si="3"/>
        <v>502946</v>
      </c>
      <c r="D40" s="3">
        <f>Faktisk!D40-Budget!D40</f>
        <v>18554</v>
      </c>
      <c r="E40" s="3">
        <f>Faktisk!E40-Budget!E40</f>
        <v>57153</v>
      </c>
      <c r="F40" s="3">
        <f>Faktisk!F40-Budget!F40</f>
        <v>61709</v>
      </c>
      <c r="G40" s="3">
        <f>Faktisk!G40-Budget!G40</f>
        <v>49021</v>
      </c>
      <c r="H40" s="3">
        <f>Faktisk!H40-Budget!H40</f>
        <v>6831</v>
      </c>
      <c r="I40" s="3">
        <f>Faktisk!I40-Budget!I40</f>
        <v>14509</v>
      </c>
      <c r="J40" s="3">
        <f>Faktisk!J40-Budget!J40</f>
        <v>91306</v>
      </c>
      <c r="K40" s="3">
        <f>Faktisk!K40-Budget!K40</f>
        <v>47714</v>
      </c>
      <c r="L40" s="3">
        <f>Faktisk!L40-Budget!L40</f>
        <v>35201</v>
      </c>
      <c r="M40" s="3">
        <f>Faktisk!M40-Budget!M40</f>
        <v>23838</v>
      </c>
      <c r="N40" s="3">
        <f>Faktisk!N40-Budget!N40</f>
        <v>64593</v>
      </c>
      <c r="O40" s="3">
        <f>Faktisk!O40-Budget!O40</f>
        <v>32517</v>
      </c>
      <c r="P40" s="29"/>
    </row>
    <row r="41" spans="1:16" ht="16" x14ac:dyDescent="0.2">
      <c r="A41" s="85" t="s">
        <v>41</v>
      </c>
      <c r="B41" s="86"/>
      <c r="C41" s="72">
        <f t="shared" si="3"/>
        <v>674063</v>
      </c>
      <c r="D41" s="3">
        <f>Faktisk!D41-Budget!D41</f>
        <v>34648</v>
      </c>
      <c r="E41" s="3">
        <f>Faktisk!E41-Budget!E41</f>
        <v>22945</v>
      </c>
      <c r="F41" s="3">
        <f>Faktisk!F41-Budget!F41</f>
        <v>83311</v>
      </c>
      <c r="G41" s="3">
        <f>Faktisk!G41-Budget!G41</f>
        <v>88161</v>
      </c>
      <c r="H41" s="3">
        <f>Faktisk!H41-Budget!H41</f>
        <v>63231</v>
      </c>
      <c r="I41" s="3">
        <f>Faktisk!I41-Budget!I41</f>
        <v>35309</v>
      </c>
      <c r="J41" s="3">
        <f>Faktisk!J41-Budget!J41</f>
        <v>38457</v>
      </c>
      <c r="K41" s="3">
        <f>Faktisk!K41-Budget!K41</f>
        <v>53326</v>
      </c>
      <c r="L41" s="3">
        <f>Faktisk!L41-Budget!L41</f>
        <v>56811</v>
      </c>
      <c r="M41" s="3">
        <f>Faktisk!M41-Budget!M41</f>
        <v>68090</v>
      </c>
      <c r="N41" s="3">
        <f>Faktisk!N41-Budget!N41</f>
        <v>46872</v>
      </c>
      <c r="O41" s="3">
        <f>Faktisk!O41-Budget!O41</f>
        <v>82902</v>
      </c>
      <c r="P41" s="29"/>
    </row>
    <row r="42" spans="1:16" ht="16" x14ac:dyDescent="0.2">
      <c r="A42" s="85" t="s">
        <v>42</v>
      </c>
      <c r="B42" s="86"/>
      <c r="C42" s="72">
        <f t="shared" si="3"/>
        <v>654362</v>
      </c>
      <c r="D42" s="3">
        <f>Faktisk!D42-Budget!D42</f>
        <v>8807</v>
      </c>
      <c r="E42" s="3">
        <f>Faktisk!E42-Budget!E42</f>
        <v>39588</v>
      </c>
      <c r="F42" s="3">
        <f>Faktisk!F42-Budget!F42</f>
        <v>33126</v>
      </c>
      <c r="G42" s="3">
        <f>Faktisk!G42-Budget!G42</f>
        <v>41776</v>
      </c>
      <c r="H42" s="3">
        <f>Faktisk!H42-Budget!H42</f>
        <v>67835</v>
      </c>
      <c r="I42" s="3">
        <f>Faktisk!I42-Budget!I42</f>
        <v>55747</v>
      </c>
      <c r="J42" s="3">
        <f>Faktisk!J42-Budget!J42</f>
        <v>89450</v>
      </c>
      <c r="K42" s="3">
        <f>Faktisk!K42-Budget!K42</f>
        <v>50924</v>
      </c>
      <c r="L42" s="3">
        <f>Faktisk!L42-Budget!L42</f>
        <v>91699</v>
      </c>
      <c r="M42" s="3">
        <f>Faktisk!M42-Budget!M42</f>
        <v>93454</v>
      </c>
      <c r="N42" s="3">
        <f>Faktisk!N42-Budget!N42</f>
        <v>58913</v>
      </c>
      <c r="O42" s="3">
        <f>Faktisk!O42-Budget!O42</f>
        <v>23043</v>
      </c>
      <c r="P42" s="29"/>
    </row>
    <row r="43" spans="1:16" ht="16" x14ac:dyDescent="0.2">
      <c r="A43" s="85" t="s">
        <v>43</v>
      </c>
      <c r="B43" s="86"/>
      <c r="C43" s="72">
        <f t="shared" si="3"/>
        <v>644582</v>
      </c>
      <c r="D43" s="3">
        <f>Faktisk!D43-Budget!D43</f>
        <v>72381</v>
      </c>
      <c r="E43" s="3">
        <f>Faktisk!E43-Budget!E43</f>
        <v>34812</v>
      </c>
      <c r="F43" s="3">
        <f>Faktisk!F43-Budget!F43</f>
        <v>69518</v>
      </c>
      <c r="G43" s="3">
        <f>Faktisk!G43-Budget!G43</f>
        <v>48031</v>
      </c>
      <c r="H43" s="3">
        <f>Faktisk!H43-Budget!H43</f>
        <v>37961</v>
      </c>
      <c r="I43" s="3">
        <f>Faktisk!I43-Budget!I43</f>
        <v>44522</v>
      </c>
      <c r="J43" s="3">
        <f>Faktisk!J43-Budget!J43</f>
        <v>76633</v>
      </c>
      <c r="K43" s="3">
        <f>Faktisk!K43-Budget!K43</f>
        <v>74010</v>
      </c>
      <c r="L43" s="3">
        <f>Faktisk!L43-Budget!L43</f>
        <v>71020</v>
      </c>
      <c r="M43" s="3">
        <f>Faktisk!M43-Budget!M43</f>
        <v>68771</v>
      </c>
      <c r="N43" s="3">
        <f>Faktisk!N43-Budget!N43</f>
        <v>35627</v>
      </c>
      <c r="O43" s="3">
        <f>Faktisk!O43-Budget!O43</f>
        <v>11296</v>
      </c>
      <c r="P43" s="29"/>
    </row>
    <row r="44" spans="1:16" ht="16" x14ac:dyDescent="0.2">
      <c r="A44" s="85" t="s">
        <v>44</v>
      </c>
      <c r="B44" s="86"/>
      <c r="C44" s="72">
        <f t="shared" si="3"/>
        <v>579470</v>
      </c>
      <c r="D44" s="3">
        <f>Faktisk!D44-Budget!D44</f>
        <v>80315</v>
      </c>
      <c r="E44" s="3">
        <f>Faktisk!E44-Budget!E44</f>
        <v>52651</v>
      </c>
      <c r="F44" s="3">
        <f>Faktisk!F44-Budget!F44</f>
        <v>87123</v>
      </c>
      <c r="G44" s="3">
        <f>Faktisk!G44-Budget!G44</f>
        <v>92007</v>
      </c>
      <c r="H44" s="3">
        <f>Faktisk!H44-Budget!H44</f>
        <v>50640</v>
      </c>
      <c r="I44" s="3">
        <f>Faktisk!I44-Budget!I44</f>
        <v>55492</v>
      </c>
      <c r="J44" s="3">
        <f>Faktisk!J44-Budget!J44</f>
        <v>38200</v>
      </c>
      <c r="K44" s="3">
        <f>Faktisk!K44-Budget!K44</f>
        <v>15196</v>
      </c>
      <c r="L44" s="3">
        <f>Faktisk!L44-Budget!L44</f>
        <v>43954</v>
      </c>
      <c r="M44" s="3">
        <f>Faktisk!M44-Budget!M44</f>
        <v>9508</v>
      </c>
      <c r="N44" s="3">
        <f>Faktisk!N44-Budget!N44</f>
        <v>40360</v>
      </c>
      <c r="O44" s="3">
        <f>Faktisk!O44-Budget!O44</f>
        <v>14024</v>
      </c>
      <c r="P44" s="29"/>
    </row>
    <row r="45" spans="1:16" ht="16" x14ac:dyDescent="0.2">
      <c r="A45" s="85" t="s">
        <v>45</v>
      </c>
      <c r="B45" s="86"/>
      <c r="C45" s="72">
        <f t="shared" si="3"/>
        <v>516411</v>
      </c>
      <c r="D45" s="3">
        <f>Faktisk!D45-Budget!D45</f>
        <v>53660</v>
      </c>
      <c r="E45" s="3">
        <f>Faktisk!E45-Budget!E45</f>
        <v>37256</v>
      </c>
      <c r="F45" s="3">
        <f>Faktisk!F45-Budget!F45</f>
        <v>53383</v>
      </c>
      <c r="G45" s="3">
        <f>Faktisk!G45-Budget!G45</f>
        <v>61032</v>
      </c>
      <c r="H45" s="3">
        <f>Faktisk!H45-Budget!H45</f>
        <v>33848</v>
      </c>
      <c r="I45" s="3">
        <f>Faktisk!I45-Budget!I45</f>
        <v>59566</v>
      </c>
      <c r="J45" s="3">
        <f>Faktisk!J45-Budget!J45</f>
        <v>36402</v>
      </c>
      <c r="K45" s="3">
        <f>Faktisk!K45-Budget!K45</f>
        <v>7123</v>
      </c>
      <c r="L45" s="3">
        <f>Faktisk!L45-Budget!L45</f>
        <v>41680</v>
      </c>
      <c r="M45" s="3">
        <f>Faktisk!M45-Budget!M45</f>
        <v>31602</v>
      </c>
      <c r="N45" s="3">
        <f>Faktisk!N45-Budget!N45</f>
        <v>92496</v>
      </c>
      <c r="O45" s="3">
        <f>Faktisk!O45-Budget!O45</f>
        <v>8363</v>
      </c>
      <c r="P45" s="29"/>
    </row>
    <row r="46" spans="1:16" ht="16" x14ac:dyDescent="0.2">
      <c r="A46" s="85" t="s">
        <v>46</v>
      </c>
      <c r="B46" s="86"/>
      <c r="C46" s="72">
        <f t="shared" si="3"/>
        <v>743246</v>
      </c>
      <c r="D46" s="3">
        <f>Faktisk!D46-Budget!D46</f>
        <v>85643</v>
      </c>
      <c r="E46" s="3">
        <f>Faktisk!E46-Budget!E46</f>
        <v>83479</v>
      </c>
      <c r="F46" s="3">
        <f>Faktisk!F46-Budget!F46</f>
        <v>50283</v>
      </c>
      <c r="G46" s="3">
        <f>Faktisk!G46-Budget!G46</f>
        <v>90572</v>
      </c>
      <c r="H46" s="3">
        <f>Faktisk!H46-Budget!H46</f>
        <v>76317</v>
      </c>
      <c r="I46" s="3">
        <f>Faktisk!I46-Budget!I46</f>
        <v>59609</v>
      </c>
      <c r="J46" s="3">
        <f>Faktisk!J46-Budget!J46</f>
        <v>18699</v>
      </c>
      <c r="K46" s="3">
        <f>Faktisk!K46-Budget!K46</f>
        <v>72158</v>
      </c>
      <c r="L46" s="3">
        <f>Faktisk!L46-Budget!L46</f>
        <v>58191</v>
      </c>
      <c r="M46" s="3">
        <f>Faktisk!M46-Budget!M46</f>
        <v>57985</v>
      </c>
      <c r="N46" s="3">
        <f>Faktisk!N46-Budget!N46</f>
        <v>73929</v>
      </c>
      <c r="O46" s="3">
        <f>Faktisk!O46-Budget!O46</f>
        <v>16381</v>
      </c>
      <c r="P46" s="29"/>
    </row>
    <row r="47" spans="1:16" ht="16" x14ac:dyDescent="0.2">
      <c r="A47" s="85" t="s">
        <v>47</v>
      </c>
      <c r="B47" s="86"/>
      <c r="C47" s="72">
        <f t="shared" si="3"/>
        <v>599417</v>
      </c>
      <c r="D47" s="3">
        <f>Faktisk!D47-Budget!D47</f>
        <v>43856</v>
      </c>
      <c r="E47" s="3">
        <f>Faktisk!E47-Budget!E47</f>
        <v>68429</v>
      </c>
      <c r="F47" s="3">
        <f>Faktisk!F47-Budget!F47</f>
        <v>20381</v>
      </c>
      <c r="G47" s="3">
        <f>Faktisk!G47-Budget!G47</f>
        <v>57190</v>
      </c>
      <c r="H47" s="3">
        <f>Faktisk!H47-Budget!H47</f>
        <v>24978</v>
      </c>
      <c r="I47" s="3">
        <f>Faktisk!I47-Budget!I47</f>
        <v>58990</v>
      </c>
      <c r="J47" s="3">
        <f>Faktisk!J47-Budget!J47</f>
        <v>44595</v>
      </c>
      <c r="K47" s="3">
        <f>Faktisk!K47-Budget!K47</f>
        <v>61157</v>
      </c>
      <c r="L47" s="3">
        <f>Faktisk!L47-Budget!L47</f>
        <v>80393</v>
      </c>
      <c r="M47" s="3">
        <f>Faktisk!M47-Budget!M47</f>
        <v>35023</v>
      </c>
      <c r="N47" s="3">
        <f>Faktisk!N47-Budget!N47</f>
        <v>75057</v>
      </c>
      <c r="O47" s="3">
        <f>Faktisk!O47-Budget!O47</f>
        <v>29368</v>
      </c>
      <c r="P47" s="29"/>
    </row>
    <row r="48" spans="1:16" ht="16" x14ac:dyDescent="0.2">
      <c r="A48" s="85" t="s">
        <v>48</v>
      </c>
      <c r="B48" s="86"/>
      <c r="C48" s="72">
        <f t="shared" si="3"/>
        <v>544228</v>
      </c>
      <c r="D48" s="3">
        <f>Faktisk!D48-Budget!D48</f>
        <v>21927</v>
      </c>
      <c r="E48" s="3">
        <f>Faktisk!E48-Budget!E48</f>
        <v>79613</v>
      </c>
      <c r="F48" s="3">
        <f>Faktisk!F48-Budget!F48</f>
        <v>65418</v>
      </c>
      <c r="G48" s="3">
        <f>Faktisk!G48-Budget!G48</f>
        <v>88699</v>
      </c>
      <c r="H48" s="3">
        <f>Faktisk!H48-Budget!H48</f>
        <v>17927</v>
      </c>
      <c r="I48" s="3">
        <f>Faktisk!I48-Budget!I48</f>
        <v>12262</v>
      </c>
      <c r="J48" s="3">
        <f>Faktisk!J48-Budget!J48</f>
        <v>8642</v>
      </c>
      <c r="K48" s="3">
        <f>Faktisk!K48-Budget!K48</f>
        <v>38207</v>
      </c>
      <c r="L48" s="3">
        <f>Faktisk!L48-Budget!L48</f>
        <v>90535</v>
      </c>
      <c r="M48" s="3">
        <f>Faktisk!M48-Budget!M48</f>
        <v>89933</v>
      </c>
      <c r="N48" s="3">
        <f>Faktisk!N48-Budget!N48</f>
        <v>13037</v>
      </c>
      <c r="O48" s="3">
        <f>Faktisk!O48-Budget!O48</f>
        <v>18028</v>
      </c>
      <c r="P48" s="29"/>
    </row>
    <row r="49" spans="1:16" ht="16" x14ac:dyDescent="0.2">
      <c r="A49" s="85" t="s">
        <v>49</v>
      </c>
      <c r="B49" s="86"/>
      <c r="C49" s="72">
        <f t="shared" si="3"/>
        <v>716022</v>
      </c>
      <c r="D49" s="3">
        <f>Faktisk!D49-Budget!D49</f>
        <v>15852</v>
      </c>
      <c r="E49" s="3">
        <f>Faktisk!E49-Budget!E49</f>
        <v>43174</v>
      </c>
      <c r="F49" s="3">
        <f>Faktisk!F49-Budget!F49</f>
        <v>49650</v>
      </c>
      <c r="G49" s="3">
        <f>Faktisk!G49-Budget!G49</f>
        <v>49142</v>
      </c>
      <c r="H49" s="3">
        <f>Faktisk!H49-Budget!H49</f>
        <v>88690</v>
      </c>
      <c r="I49" s="3">
        <f>Faktisk!I49-Budget!I49</f>
        <v>48045</v>
      </c>
      <c r="J49" s="3">
        <f>Faktisk!J49-Budget!J49</f>
        <v>62369</v>
      </c>
      <c r="K49" s="3">
        <f>Faktisk!K49-Budget!K49</f>
        <v>87033</v>
      </c>
      <c r="L49" s="3">
        <f>Faktisk!L49-Budget!L49</f>
        <v>97386</v>
      </c>
      <c r="M49" s="3">
        <f>Faktisk!M49-Budget!M49</f>
        <v>95610</v>
      </c>
      <c r="N49" s="3">
        <f>Faktisk!N49-Budget!N49</f>
        <v>38728</v>
      </c>
      <c r="O49" s="3">
        <f>Faktisk!O49-Budget!O49</f>
        <v>40343</v>
      </c>
      <c r="P49" s="29"/>
    </row>
    <row r="50" spans="1:16" ht="16" x14ac:dyDescent="0.2">
      <c r="A50" s="85" t="s">
        <v>50</v>
      </c>
      <c r="B50" s="86"/>
      <c r="C50" s="72">
        <f t="shared" si="3"/>
        <v>623232</v>
      </c>
      <c r="D50" s="3">
        <f>Faktisk!D50-Budget!D50</f>
        <v>65674</v>
      </c>
      <c r="E50" s="3">
        <f>Faktisk!E50-Budget!E50</f>
        <v>50757</v>
      </c>
      <c r="F50" s="3">
        <f>Faktisk!F50-Budget!F50</f>
        <v>80158</v>
      </c>
      <c r="G50" s="3">
        <f>Faktisk!G50-Budget!G50</f>
        <v>29975</v>
      </c>
      <c r="H50" s="3">
        <f>Faktisk!H50-Budget!H50</f>
        <v>57056</v>
      </c>
      <c r="I50" s="3">
        <f>Faktisk!I50-Budget!I50</f>
        <v>14898</v>
      </c>
      <c r="J50" s="3">
        <f>Faktisk!J50-Budget!J50</f>
        <v>42771</v>
      </c>
      <c r="K50" s="3">
        <f>Faktisk!K50-Budget!K50</f>
        <v>68135</v>
      </c>
      <c r="L50" s="3">
        <f>Faktisk!L50-Budget!L50</f>
        <v>61276</v>
      </c>
      <c r="M50" s="3">
        <f>Faktisk!M50-Budget!M50</f>
        <v>79052</v>
      </c>
      <c r="N50" s="3">
        <f>Faktisk!N50-Budget!N50</f>
        <v>28838</v>
      </c>
      <c r="O50" s="3">
        <f>Faktisk!O50-Budget!O50</f>
        <v>44642</v>
      </c>
      <c r="P50" s="29"/>
    </row>
    <row r="51" spans="1:16" ht="16" x14ac:dyDescent="0.2">
      <c r="A51" s="85" t="s">
        <v>51</v>
      </c>
      <c r="B51" s="86"/>
      <c r="C51" s="72">
        <f t="shared" si="3"/>
        <v>633767</v>
      </c>
      <c r="D51" s="3">
        <f>Faktisk!D51-Budget!D51</f>
        <v>21594</v>
      </c>
      <c r="E51" s="3">
        <f>Faktisk!E51-Budget!E51</f>
        <v>28279</v>
      </c>
      <c r="F51" s="3">
        <f>Faktisk!F51-Budget!F51</f>
        <v>45508</v>
      </c>
      <c r="G51" s="3">
        <f>Faktisk!G51-Budget!G51</f>
        <v>77952</v>
      </c>
      <c r="H51" s="3">
        <f>Faktisk!H51-Budget!H51</f>
        <v>14969</v>
      </c>
      <c r="I51" s="3">
        <f>Faktisk!I51-Budget!I51</f>
        <v>63036</v>
      </c>
      <c r="J51" s="3">
        <f>Faktisk!J51-Budget!J51</f>
        <v>68065</v>
      </c>
      <c r="K51" s="3">
        <f>Faktisk!K51-Budget!K51</f>
        <v>91391</v>
      </c>
      <c r="L51" s="3">
        <f>Faktisk!L51-Budget!L51</f>
        <v>64375</v>
      </c>
      <c r="M51" s="3">
        <f>Faktisk!M51-Budget!M51</f>
        <v>80816</v>
      </c>
      <c r="N51" s="3">
        <f>Faktisk!N51-Budget!N51</f>
        <v>8857</v>
      </c>
      <c r="O51" s="3">
        <f>Faktisk!O51-Budget!O51</f>
        <v>68925</v>
      </c>
      <c r="P51" s="29"/>
    </row>
    <row r="52" spans="1:16" ht="16" x14ac:dyDescent="0.2">
      <c r="A52" s="85" t="s">
        <v>52</v>
      </c>
      <c r="B52" s="86"/>
      <c r="C52" s="72">
        <f t="shared" si="3"/>
        <v>699103</v>
      </c>
      <c r="D52" s="3">
        <f>Faktisk!D52-Budget!D52</f>
        <v>92718</v>
      </c>
      <c r="E52" s="3">
        <f>Faktisk!E52-Budget!E52</f>
        <v>21776</v>
      </c>
      <c r="F52" s="3">
        <f>Faktisk!F52-Budget!F52</f>
        <v>67532</v>
      </c>
      <c r="G52" s="3">
        <f>Faktisk!G52-Budget!G52</f>
        <v>23376</v>
      </c>
      <c r="H52" s="3">
        <f>Faktisk!H52-Budget!H52</f>
        <v>61042</v>
      </c>
      <c r="I52" s="3">
        <f>Faktisk!I52-Budget!I52</f>
        <v>66726</v>
      </c>
      <c r="J52" s="3">
        <f>Faktisk!J52-Budget!J52</f>
        <v>95293</v>
      </c>
      <c r="K52" s="3">
        <f>Faktisk!K52-Budget!K52</f>
        <v>41845</v>
      </c>
      <c r="L52" s="3">
        <f>Faktisk!L52-Budget!L52</f>
        <v>89180</v>
      </c>
      <c r="M52" s="3">
        <f>Faktisk!M52-Budget!M52</f>
        <v>59183</v>
      </c>
      <c r="N52" s="3">
        <f>Faktisk!N52-Budget!N52</f>
        <v>16549</v>
      </c>
      <c r="O52" s="3">
        <f>Faktisk!O52-Budget!O52</f>
        <v>63883</v>
      </c>
      <c r="P52" s="29"/>
    </row>
    <row r="53" spans="1:16" ht="16" x14ac:dyDescent="0.2">
      <c r="A53" s="85" t="s">
        <v>53</v>
      </c>
      <c r="B53" s="86"/>
      <c r="C53" s="72">
        <f t="shared" si="3"/>
        <v>605098</v>
      </c>
      <c r="D53" s="3">
        <f>Faktisk!D53-Budget!D53</f>
        <v>27428</v>
      </c>
      <c r="E53" s="3">
        <f>Faktisk!E53-Budget!E53</f>
        <v>74086</v>
      </c>
      <c r="F53" s="3">
        <f>Faktisk!F53-Budget!F53</f>
        <v>96133</v>
      </c>
      <c r="G53" s="3">
        <f>Faktisk!G53-Budget!G53</f>
        <v>30096</v>
      </c>
      <c r="H53" s="3">
        <f>Faktisk!H53-Budget!H53</f>
        <v>76558</v>
      </c>
      <c r="I53" s="3">
        <f>Faktisk!I53-Budget!I53</f>
        <v>38466</v>
      </c>
      <c r="J53" s="3">
        <f>Faktisk!J53-Budget!J53</f>
        <v>12161</v>
      </c>
      <c r="K53" s="3">
        <f>Faktisk!K53-Budget!K53</f>
        <v>8339</v>
      </c>
      <c r="L53" s="3">
        <f>Faktisk!L53-Budget!L53</f>
        <v>61285</v>
      </c>
      <c r="M53" s="3">
        <f>Faktisk!M53-Budget!M53</f>
        <v>12667</v>
      </c>
      <c r="N53" s="3">
        <f>Faktisk!N53-Budget!N53</f>
        <v>79232</v>
      </c>
      <c r="O53" s="3">
        <f>Faktisk!O53-Budget!O53</f>
        <v>88647</v>
      </c>
      <c r="P53" s="29"/>
    </row>
    <row r="54" spans="1:16" ht="16" x14ac:dyDescent="0.2">
      <c r="A54" s="85" t="s">
        <v>54</v>
      </c>
      <c r="B54" s="86"/>
      <c r="C54" s="72">
        <f t="shared" si="3"/>
        <v>702512</v>
      </c>
      <c r="D54" s="3">
        <f>Faktisk!D54-Budget!D54</f>
        <v>73180</v>
      </c>
      <c r="E54" s="3">
        <f>Faktisk!E54-Budget!E54</f>
        <v>67423</v>
      </c>
      <c r="F54" s="3">
        <f>Faktisk!F54-Budget!F54</f>
        <v>56429</v>
      </c>
      <c r="G54" s="3">
        <f>Faktisk!G54-Budget!G54</f>
        <v>56317</v>
      </c>
      <c r="H54" s="3">
        <f>Faktisk!H54-Budget!H54</f>
        <v>73022</v>
      </c>
      <c r="I54" s="3">
        <f>Faktisk!I54-Budget!I54</f>
        <v>66929</v>
      </c>
      <c r="J54" s="3">
        <f>Faktisk!J54-Budget!J54</f>
        <v>63087</v>
      </c>
      <c r="K54" s="3">
        <f>Faktisk!K54-Budget!K54</f>
        <v>61122</v>
      </c>
      <c r="L54" s="3">
        <f>Faktisk!L54-Budget!L54</f>
        <v>13452</v>
      </c>
      <c r="M54" s="3">
        <f>Faktisk!M54-Budget!M54</f>
        <v>10604</v>
      </c>
      <c r="N54" s="3">
        <f>Faktisk!N54-Budget!N54</f>
        <v>79196</v>
      </c>
      <c r="O54" s="3">
        <f>Faktisk!O54-Budget!O54</f>
        <v>81751</v>
      </c>
      <c r="P54" s="29"/>
    </row>
    <row r="55" spans="1:16" ht="16" x14ac:dyDescent="0.2">
      <c r="A55" s="85" t="s">
        <v>55</v>
      </c>
      <c r="B55" s="86"/>
      <c r="C55" s="72">
        <f t="shared" si="3"/>
        <v>499801</v>
      </c>
      <c r="D55" s="3">
        <f>Faktisk!D55-Budget!D55</f>
        <v>31349</v>
      </c>
      <c r="E55" s="3">
        <f>Faktisk!E55-Budget!E55</f>
        <v>23314</v>
      </c>
      <c r="F55" s="3">
        <f>Faktisk!F55-Budget!F55</f>
        <v>89887</v>
      </c>
      <c r="G55" s="3">
        <f>Faktisk!G55-Budget!G55</f>
        <v>45586</v>
      </c>
      <c r="H55" s="3">
        <f>Faktisk!H55-Budget!H55</f>
        <v>21368</v>
      </c>
      <c r="I55" s="3">
        <f>Faktisk!I55-Budget!I55</f>
        <v>47239</v>
      </c>
      <c r="J55" s="3">
        <f>Faktisk!J55-Budget!J55</f>
        <v>51360</v>
      </c>
      <c r="K55" s="3">
        <f>Faktisk!K55-Budget!K55</f>
        <v>25496</v>
      </c>
      <c r="L55" s="3">
        <f>Faktisk!L55-Budget!L55</f>
        <v>60909</v>
      </c>
      <c r="M55" s="3">
        <f>Faktisk!M55-Budget!M55</f>
        <v>12016</v>
      </c>
      <c r="N55" s="3">
        <f>Faktisk!N55-Budget!N55</f>
        <v>49186</v>
      </c>
      <c r="O55" s="3">
        <f>Faktisk!O55-Budget!O55</f>
        <v>42091</v>
      </c>
      <c r="P55" s="29"/>
    </row>
    <row r="56" spans="1:16" ht="16" x14ac:dyDescent="0.2">
      <c r="A56" s="85" t="s">
        <v>56</v>
      </c>
      <c r="B56" s="86"/>
      <c r="C56" s="72">
        <f t="shared" si="3"/>
        <v>665497</v>
      </c>
      <c r="D56" s="3">
        <f>Faktisk!D56-Budget!D56</f>
        <v>68077</v>
      </c>
      <c r="E56" s="3">
        <f>Faktisk!E56-Budget!E56</f>
        <v>50071</v>
      </c>
      <c r="F56" s="3">
        <f>Faktisk!F56-Budget!F56</f>
        <v>58677</v>
      </c>
      <c r="G56" s="3">
        <f>Faktisk!G56-Budget!G56</f>
        <v>31533</v>
      </c>
      <c r="H56" s="3">
        <f>Faktisk!H56-Budget!H56</f>
        <v>34255</v>
      </c>
      <c r="I56" s="3">
        <f>Faktisk!I56-Budget!I56</f>
        <v>93131</v>
      </c>
      <c r="J56" s="3">
        <f>Faktisk!J56-Budget!J56</f>
        <v>42274</v>
      </c>
      <c r="K56" s="3">
        <f>Faktisk!K56-Budget!K56</f>
        <v>8008</v>
      </c>
      <c r="L56" s="3">
        <f>Faktisk!L56-Budget!L56</f>
        <v>88789</v>
      </c>
      <c r="M56" s="3">
        <f>Faktisk!M56-Budget!M56</f>
        <v>91268</v>
      </c>
      <c r="N56" s="3">
        <f>Faktisk!N56-Budget!N56</f>
        <v>24069</v>
      </c>
      <c r="O56" s="3">
        <f>Faktisk!O56-Budget!O56</f>
        <v>75345</v>
      </c>
      <c r="P56" s="29"/>
    </row>
    <row r="57" spans="1:16" ht="16" x14ac:dyDescent="0.2">
      <c r="A57" s="85" t="s">
        <v>57</v>
      </c>
      <c r="B57" s="86"/>
      <c r="C57" s="72" t="str">
        <f t="shared" si="3"/>
        <v/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9"/>
    </row>
    <row r="58" spans="1:16" ht="16" x14ac:dyDescent="0.2">
      <c r="A58" s="85" t="s">
        <v>58</v>
      </c>
      <c r="B58" s="86"/>
      <c r="C58" s="72" t="str">
        <f t="shared" si="3"/>
        <v/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9"/>
    </row>
    <row r="59" spans="1:16" ht="16" x14ac:dyDescent="0.2">
      <c r="A59" s="85" t="s">
        <v>59</v>
      </c>
      <c r="B59" s="86"/>
      <c r="C59" s="72" t="str">
        <f t="shared" si="3"/>
        <v/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29"/>
    </row>
    <row r="60" spans="1:16" ht="16" x14ac:dyDescent="0.2">
      <c r="A60" s="93" t="s">
        <v>72</v>
      </c>
      <c r="B60" s="94"/>
      <c r="C60" s="57">
        <f t="shared" ref="C60:O60" si="4">SUM(C20:C59)</f>
        <v>23014216</v>
      </c>
      <c r="D60" s="57">
        <f t="shared" si="4"/>
        <v>1995457</v>
      </c>
      <c r="E60" s="57">
        <f t="shared" si="4"/>
        <v>1578923</v>
      </c>
      <c r="F60" s="57">
        <f t="shared" si="4"/>
        <v>2103097</v>
      </c>
      <c r="G60" s="57">
        <f t="shared" si="4"/>
        <v>2098928</v>
      </c>
      <c r="H60" s="57">
        <f t="shared" si="4"/>
        <v>1893229</v>
      </c>
      <c r="I60" s="57">
        <f t="shared" si="4"/>
        <v>1998190</v>
      </c>
      <c r="J60" s="57">
        <f t="shared" si="4"/>
        <v>1932554</v>
      </c>
      <c r="K60" s="57">
        <f t="shared" si="4"/>
        <v>1827117</v>
      </c>
      <c r="L60" s="57">
        <f t="shared" si="4"/>
        <v>2205144</v>
      </c>
      <c r="M60" s="57">
        <f t="shared" si="4"/>
        <v>1953511</v>
      </c>
      <c r="N60" s="57">
        <f t="shared" si="4"/>
        <v>1760978</v>
      </c>
      <c r="O60" s="57">
        <f t="shared" si="4"/>
        <v>1667088</v>
      </c>
      <c r="P60" s="43"/>
    </row>
    <row r="61" spans="1:16" ht="16" x14ac:dyDescent="0.2">
      <c r="A61" s="57" t="s">
        <v>73</v>
      </c>
      <c r="B61" s="57"/>
      <c r="C61" s="57"/>
      <c r="D61" s="57">
        <f>AVERAGE(D60:O60)</f>
        <v>1917851.3333333333</v>
      </c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</row>
    <row r="62" spans="1:16" ht="16" x14ac:dyDescent="0.2">
      <c r="A62" s="44"/>
      <c r="B62" s="45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59"/>
    </row>
    <row r="63" spans="1:16" ht="16" x14ac:dyDescent="0.2">
      <c r="A63" s="48"/>
      <c r="B63" s="49"/>
      <c r="C63" s="50" t="s">
        <v>62</v>
      </c>
      <c r="D63" s="51" t="str">
        <f t="shared" ref="D63:O63" si="5">D5</f>
        <v>Januar</v>
      </c>
      <c r="E63" s="51" t="str">
        <f t="shared" si="5"/>
        <v>Februar</v>
      </c>
      <c r="F63" s="51" t="str">
        <f t="shared" si="5"/>
        <v>Marts</v>
      </c>
      <c r="G63" s="51" t="str">
        <f t="shared" si="5"/>
        <v>April</v>
      </c>
      <c r="H63" s="51" t="str">
        <f t="shared" si="5"/>
        <v>Maj</v>
      </c>
      <c r="I63" s="51" t="str">
        <f t="shared" si="5"/>
        <v>Juni</v>
      </c>
      <c r="J63" s="51" t="str">
        <f t="shared" si="5"/>
        <v>Juli</v>
      </c>
      <c r="K63" s="51" t="str">
        <f t="shared" si="5"/>
        <v>August</v>
      </c>
      <c r="L63" s="51" t="str">
        <f t="shared" si="5"/>
        <v>September</v>
      </c>
      <c r="M63" s="51" t="str">
        <f t="shared" si="5"/>
        <v>Oktober</v>
      </c>
      <c r="N63" s="51" t="str">
        <f t="shared" si="5"/>
        <v>November</v>
      </c>
      <c r="O63" s="51" t="str">
        <f t="shared" si="5"/>
        <v>December</v>
      </c>
      <c r="P63" s="52"/>
    </row>
    <row r="64" spans="1:16" ht="16" x14ac:dyDescent="0.2">
      <c r="A64" s="53"/>
      <c r="B64" s="49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60"/>
    </row>
    <row r="65" spans="1:16" ht="16" x14ac:dyDescent="0.2">
      <c r="A65" s="100" t="s">
        <v>64</v>
      </c>
      <c r="B65" s="101"/>
      <c r="C65" s="61">
        <f t="shared" ref="C65:O65" si="6">C15-C60</f>
        <v>24436259</v>
      </c>
      <c r="D65" s="62">
        <f t="shared" si="6"/>
        <v>2429880</v>
      </c>
      <c r="E65" s="63">
        <f t="shared" si="6"/>
        <v>1066297</v>
      </c>
      <c r="F65" s="63">
        <f t="shared" si="6"/>
        <v>1726208</v>
      </c>
      <c r="G65" s="63">
        <f t="shared" si="6"/>
        <v>2652277</v>
      </c>
      <c r="H65" s="63">
        <f t="shared" si="6"/>
        <v>1939454</v>
      </c>
      <c r="I65" s="63">
        <f t="shared" si="6"/>
        <v>3194111</v>
      </c>
      <c r="J65" s="63">
        <f t="shared" si="6"/>
        <v>2562766</v>
      </c>
      <c r="K65" s="63">
        <f t="shared" si="6"/>
        <v>2437799</v>
      </c>
      <c r="L65" s="63">
        <f t="shared" si="6"/>
        <v>1570803</v>
      </c>
      <c r="M65" s="63">
        <f t="shared" si="6"/>
        <v>2480583</v>
      </c>
      <c r="N65" s="63">
        <f t="shared" si="6"/>
        <v>635634</v>
      </c>
      <c r="O65" s="63">
        <f t="shared" si="6"/>
        <v>1740447</v>
      </c>
      <c r="P65" s="52"/>
    </row>
    <row r="66" spans="1:16" ht="16" x14ac:dyDescent="0.2">
      <c r="A66" s="98"/>
      <c r="B66" s="104"/>
      <c r="C66" s="64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52"/>
    </row>
    <row r="67" spans="1:16" ht="16" x14ac:dyDescent="0.2">
      <c r="A67" s="100" t="s">
        <v>66</v>
      </c>
      <c r="B67" s="101"/>
      <c r="C67" s="61">
        <f t="shared" ref="C67:O67" si="7">C15-C60</f>
        <v>24436259</v>
      </c>
      <c r="D67" s="61">
        <f t="shared" si="7"/>
        <v>2429880</v>
      </c>
      <c r="E67" s="61">
        <f t="shared" si="7"/>
        <v>1066297</v>
      </c>
      <c r="F67" s="61">
        <f t="shared" si="7"/>
        <v>1726208</v>
      </c>
      <c r="G67" s="61">
        <f t="shared" si="7"/>
        <v>2652277</v>
      </c>
      <c r="H67" s="61">
        <f t="shared" si="7"/>
        <v>1939454</v>
      </c>
      <c r="I67" s="61">
        <f t="shared" si="7"/>
        <v>3194111</v>
      </c>
      <c r="J67" s="61">
        <f t="shared" si="7"/>
        <v>2562766</v>
      </c>
      <c r="K67" s="61">
        <f t="shared" si="7"/>
        <v>2437799</v>
      </c>
      <c r="L67" s="61">
        <f t="shared" si="7"/>
        <v>1570803</v>
      </c>
      <c r="M67" s="61">
        <f t="shared" si="7"/>
        <v>2480583</v>
      </c>
      <c r="N67" s="61">
        <f t="shared" si="7"/>
        <v>635634</v>
      </c>
      <c r="O67" s="61">
        <f t="shared" si="7"/>
        <v>1740447</v>
      </c>
      <c r="P67" s="52"/>
    </row>
    <row r="68" spans="1:16" ht="16" x14ac:dyDescent="0.2">
      <c r="A68" s="100" t="s">
        <v>67</v>
      </c>
      <c r="B68" s="101"/>
      <c r="C68" s="61">
        <f>O68</f>
        <v>3480894</v>
      </c>
      <c r="D68" s="65">
        <f>SUM(D65+D67)</f>
        <v>4859760</v>
      </c>
      <c r="E68" s="66">
        <f>SUM(E65+E67)</f>
        <v>2132594</v>
      </c>
      <c r="F68" s="66">
        <f t="shared" ref="F68:O68" si="8">SUM(F65+F67)</f>
        <v>3452416</v>
      </c>
      <c r="G68" s="66">
        <f t="shared" si="8"/>
        <v>5304554</v>
      </c>
      <c r="H68" s="66">
        <f t="shared" si="8"/>
        <v>3878908</v>
      </c>
      <c r="I68" s="66">
        <f t="shared" si="8"/>
        <v>6388222</v>
      </c>
      <c r="J68" s="66">
        <f t="shared" si="8"/>
        <v>5125532</v>
      </c>
      <c r="K68" s="66">
        <f t="shared" si="8"/>
        <v>4875598</v>
      </c>
      <c r="L68" s="66">
        <f t="shared" si="8"/>
        <v>3141606</v>
      </c>
      <c r="M68" s="66">
        <f t="shared" si="8"/>
        <v>4961166</v>
      </c>
      <c r="N68" s="66">
        <f t="shared" si="8"/>
        <v>1271268</v>
      </c>
      <c r="O68" s="66">
        <f t="shared" si="8"/>
        <v>3480894</v>
      </c>
      <c r="P68" s="52"/>
    </row>
    <row r="69" spans="1:16" ht="16" x14ac:dyDescent="0.2">
      <c r="A69" s="98"/>
      <c r="B69" s="99"/>
      <c r="C69" s="63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52"/>
    </row>
    <row r="70" spans="1:16" ht="16" x14ac:dyDescent="0.2">
      <c r="A70" s="100" t="s">
        <v>1</v>
      </c>
      <c r="B70" s="101"/>
      <c r="C70" s="61" t="s">
        <v>2</v>
      </c>
      <c r="D70" s="67" t="s">
        <v>3</v>
      </c>
      <c r="E70" s="67"/>
      <c r="F70" s="67"/>
      <c r="G70" s="67"/>
      <c r="H70" s="67"/>
      <c r="I70" s="67" t="s">
        <v>2</v>
      </c>
      <c r="J70" s="67"/>
      <c r="K70" s="67"/>
      <c r="L70" s="67"/>
      <c r="M70" s="67"/>
      <c r="N70" s="67"/>
      <c r="O70" s="67"/>
      <c r="P70" s="52"/>
    </row>
    <row r="71" spans="1:16" ht="16" x14ac:dyDescent="0.2">
      <c r="A71" s="100" t="s">
        <v>4</v>
      </c>
      <c r="B71" s="101"/>
      <c r="C71" s="61">
        <f>ROUND((C60-C15)/12,0)</f>
        <v>-2036355</v>
      </c>
      <c r="D71" s="67" t="s">
        <v>3</v>
      </c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52"/>
    </row>
    <row r="72" spans="1:16" ht="16" x14ac:dyDescent="0.2">
      <c r="A72" s="68"/>
      <c r="B72" s="69"/>
      <c r="C72" s="70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55"/>
    </row>
  </sheetData>
  <mergeCells count="57">
    <mergeCell ref="A12:B12"/>
    <mergeCell ref="A7:B7"/>
    <mergeCell ref="A8:B8"/>
    <mergeCell ref="A9:B9"/>
    <mergeCell ref="A10:B10"/>
    <mergeCell ref="A11:B11"/>
    <mergeCell ref="A28:B28"/>
    <mergeCell ref="A13:B13"/>
    <mergeCell ref="A14:B14"/>
    <mergeCell ref="A15:B15"/>
    <mergeCell ref="A20:B20"/>
    <mergeCell ref="A21:B21"/>
    <mergeCell ref="A22:B22"/>
    <mergeCell ref="A23:B23"/>
    <mergeCell ref="A24:B24"/>
    <mergeCell ref="A25:B25"/>
    <mergeCell ref="A26:B26"/>
    <mergeCell ref="A27:B27"/>
    <mergeCell ref="A40:B40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52:B52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3:B53"/>
    <mergeCell ref="A54:B54"/>
    <mergeCell ref="A55:B55"/>
    <mergeCell ref="A56:B56"/>
    <mergeCell ref="A57:B57"/>
    <mergeCell ref="A58:B58"/>
    <mergeCell ref="A59:B59"/>
    <mergeCell ref="A69:B69"/>
    <mergeCell ref="A70:B70"/>
    <mergeCell ref="A71:B71"/>
    <mergeCell ref="A60:B60"/>
    <mergeCell ref="A65:B65"/>
    <mergeCell ref="A66:B66"/>
    <mergeCell ref="A67:B67"/>
    <mergeCell ref="A68:B68"/>
  </mergeCells>
  <phoneticPr fontId="3" type="noConversion"/>
  <conditionalFormatting sqref="D7:O14">
    <cfRule type="cellIs" dxfId="1" priority="2" operator="lessThan">
      <formula>0</formula>
    </cfRule>
  </conditionalFormatting>
  <conditionalFormatting sqref="D20:O56">
    <cfRule type="cellIs" dxfId="0" priority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Forside</vt:lpstr>
      <vt:lpstr>Budget</vt:lpstr>
      <vt:lpstr>Faktisk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Hillebrand Hansen</dc:creator>
  <cp:lastModifiedBy>Julie Torp Rehn</cp:lastModifiedBy>
  <dcterms:created xsi:type="dcterms:W3CDTF">2019-12-23T07:37:02Z</dcterms:created>
  <dcterms:modified xsi:type="dcterms:W3CDTF">2025-10-28T10:35:34Z</dcterms:modified>
</cp:coreProperties>
</file>